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Обмен\Отдел ЖКХ\Программа природопользования\2023\"/>
    </mc:Choice>
  </mc:AlternateContent>
  <bookViews>
    <workbookView xWindow="0" yWindow="0" windowWidth="28800" windowHeight="11805"/>
  </bookViews>
  <sheets>
    <sheet name="Целевые показатели" sheetId="1" r:id="rId1"/>
    <sheet name="План мероприятий" sheetId="2" r:id="rId2"/>
  </sheets>
  <definedNames>
    <definedName name="_xlnm.Print_Area" localSheetId="1">'План мероприятий'!$A$1:$S$72</definedName>
  </definedNames>
  <calcPr calcId="162913"/>
  <fileRecoveryPr repairLoad="1"/>
</workbook>
</file>

<file path=xl/calcChain.xml><?xml version="1.0" encoding="utf-8"?>
<calcChain xmlns="http://schemas.openxmlformats.org/spreadsheetml/2006/main">
  <c r="P9" i="2" l="1"/>
  <c r="P8" i="2" s="1"/>
  <c r="Q9" i="2"/>
  <c r="Q8" i="2" s="1"/>
  <c r="P10" i="2"/>
  <c r="Q10" i="2"/>
  <c r="P11" i="2"/>
  <c r="Q11" i="2"/>
  <c r="P12" i="2"/>
  <c r="Q12" i="2"/>
  <c r="P13" i="2"/>
  <c r="Q13" i="2"/>
  <c r="P53" i="2"/>
  <c r="P51" i="2" s="1"/>
  <c r="Q53" i="2"/>
  <c r="Q51" i="2" s="1"/>
  <c r="P54" i="2"/>
  <c r="P52" i="2" s="1"/>
  <c r="Q54" i="2"/>
  <c r="Q52" i="2" s="1"/>
  <c r="N36" i="2"/>
  <c r="N47" i="2"/>
  <c r="M47" i="2"/>
  <c r="M36" i="2"/>
  <c r="L37" i="2"/>
  <c r="L35" i="2"/>
  <c r="M35" i="2"/>
  <c r="M31" i="2"/>
  <c r="L36" i="2"/>
  <c r="M32" i="2"/>
  <c r="P47" i="2"/>
  <c r="Q47" i="2"/>
  <c r="M37" i="2"/>
  <c r="P44" i="2"/>
  <c r="Q44" i="2"/>
  <c r="P38" i="2"/>
  <c r="Q38" i="2"/>
  <c r="P37" i="2"/>
  <c r="Q37" i="2"/>
  <c r="P36" i="2"/>
  <c r="P35" i="2" s="1"/>
  <c r="P31" i="2" s="1"/>
  <c r="Q36" i="2"/>
  <c r="Q35" i="2" s="1"/>
  <c r="Q31" i="2" s="1"/>
  <c r="P33" i="2"/>
  <c r="Q33" i="2"/>
  <c r="P32" i="2"/>
  <c r="Q32" i="2"/>
  <c r="P19" i="2"/>
  <c r="P15" i="2" s="1"/>
  <c r="Q19" i="2"/>
  <c r="Q15" i="2" s="1"/>
  <c r="O54" i="2"/>
  <c r="O53" i="2"/>
  <c r="O52" i="2"/>
  <c r="O51" i="2"/>
  <c r="O47" i="2"/>
  <c r="O44" i="2"/>
  <c r="O38" i="2"/>
  <c r="O37" i="2"/>
  <c r="O36" i="2"/>
  <c r="O35" i="2" s="1"/>
  <c r="O31" i="2" s="1"/>
  <c r="O33" i="2"/>
  <c r="O32" i="2"/>
  <c r="O19" i="2"/>
  <c r="O18" i="2" s="1"/>
  <c r="O13" i="2"/>
  <c r="O10" i="2"/>
  <c r="O11" i="2" l="1"/>
  <c r="O16" i="2"/>
  <c r="O9" i="2" s="1"/>
  <c r="O8" i="2" s="1"/>
  <c r="P18" i="2"/>
  <c r="P16" i="2"/>
  <c r="Q18" i="2"/>
  <c r="Q16" i="2"/>
  <c r="O12" i="2"/>
  <c r="O15" i="2"/>
  <c r="E47" i="2"/>
  <c r="F47" i="2"/>
  <c r="G47" i="2"/>
  <c r="H47" i="2"/>
  <c r="I47" i="2"/>
  <c r="J47" i="2"/>
  <c r="K47" i="2"/>
  <c r="L47" i="2"/>
  <c r="R47" i="2"/>
  <c r="D49" i="2"/>
  <c r="D48" i="2"/>
  <c r="B47" i="2"/>
  <c r="B48" i="2" s="1"/>
  <c r="B49" i="2" s="1"/>
  <c r="D47" i="2" l="1"/>
  <c r="D56" i="2"/>
  <c r="D55" i="2"/>
  <c r="D39" i="2"/>
  <c r="D40" i="2"/>
  <c r="D41" i="2"/>
  <c r="D42" i="2"/>
  <c r="D43" i="2"/>
  <c r="D45" i="2"/>
  <c r="D21" i="2"/>
  <c r="D22" i="2"/>
  <c r="D23" i="2"/>
  <c r="D24" i="2"/>
  <c r="D25" i="2"/>
  <c r="D26" i="2"/>
  <c r="D27" i="2"/>
  <c r="D28" i="2"/>
  <c r="D29" i="2"/>
  <c r="D20" i="2"/>
  <c r="K45" i="2"/>
  <c r="K46" i="2"/>
  <c r="D46" i="2" s="1"/>
  <c r="E36" i="2"/>
  <c r="E32" i="2"/>
  <c r="E19" i="2"/>
  <c r="E12" i="2" s="1"/>
  <c r="J36" i="2"/>
  <c r="J35" i="2" s="1"/>
  <c r="J31" i="2" s="1"/>
  <c r="J37" i="2"/>
  <c r="I36" i="2"/>
  <c r="N53" i="2"/>
  <c r="N51" i="2" s="1"/>
  <c r="R53" i="2"/>
  <c r="R51" i="2" s="1"/>
  <c r="N54" i="2"/>
  <c r="N52" i="2" s="1"/>
  <c r="R52" i="2"/>
  <c r="N44" i="2"/>
  <c r="R44" i="2"/>
  <c r="F38" i="2"/>
  <c r="G38" i="2"/>
  <c r="H38" i="2"/>
  <c r="I38" i="2"/>
  <c r="J38" i="2"/>
  <c r="K38" i="2"/>
  <c r="L38" i="2"/>
  <c r="M38" i="2"/>
  <c r="N38" i="2"/>
  <c r="R38" i="2"/>
  <c r="L19" i="2"/>
  <c r="M19" i="2"/>
  <c r="M15" i="2" s="1"/>
  <c r="N19" i="2"/>
  <c r="R19" i="2"/>
  <c r="K19" i="2"/>
  <c r="K15" i="2" s="1"/>
  <c r="N35" i="2"/>
  <c r="N31" i="2" s="1"/>
  <c r="R36" i="2"/>
  <c r="R32" i="2" s="1"/>
  <c r="N37" i="2"/>
  <c r="N33" i="2" s="1"/>
  <c r="R37" i="2"/>
  <c r="R33" i="2" s="1"/>
  <c r="L16" i="2"/>
  <c r="K36" i="2"/>
  <c r="J19" i="2"/>
  <c r="J16" i="2" s="1"/>
  <c r="L32" i="2"/>
  <c r="B52" i="2"/>
  <c r="B53" i="2" s="1"/>
  <c r="B54" i="2" s="1"/>
  <c r="B55" i="2" s="1"/>
  <c r="B56" i="2" s="1"/>
  <c r="B32" i="2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16" i="2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10" i="2"/>
  <c r="B11" i="2" s="1"/>
  <c r="B12" i="2" s="1"/>
  <c r="B13" i="2" s="1"/>
  <c r="F37" i="2"/>
  <c r="F33" i="2" s="1"/>
  <c r="G37" i="2"/>
  <c r="G33" i="2"/>
  <c r="G10" i="2" s="1"/>
  <c r="H37" i="2"/>
  <c r="H33" i="2" s="1"/>
  <c r="I37" i="2"/>
  <c r="I33" i="2" s="1"/>
  <c r="L33" i="2"/>
  <c r="M33" i="2"/>
  <c r="E37" i="2"/>
  <c r="E33" i="2" s="1"/>
  <c r="E53" i="2"/>
  <c r="E51" i="2" s="1"/>
  <c r="F53" i="2"/>
  <c r="F51" i="2" s="1"/>
  <c r="G53" i="2"/>
  <c r="G51" i="2" s="1"/>
  <c r="H53" i="2"/>
  <c r="H51" i="2" s="1"/>
  <c r="I53" i="2"/>
  <c r="I51" i="2"/>
  <c r="J53" i="2"/>
  <c r="J51" i="2" s="1"/>
  <c r="K53" i="2"/>
  <c r="K51" i="2" s="1"/>
  <c r="L53" i="2"/>
  <c r="L51" i="2" s="1"/>
  <c r="M53" i="2"/>
  <c r="M51" i="2" s="1"/>
  <c r="E54" i="2"/>
  <c r="E52" i="2" s="1"/>
  <c r="F54" i="2"/>
  <c r="F52" i="2" s="1"/>
  <c r="G54" i="2"/>
  <c r="G52" i="2" s="1"/>
  <c r="H54" i="2"/>
  <c r="H52" i="2" s="1"/>
  <c r="I54" i="2"/>
  <c r="J54" i="2"/>
  <c r="J52" i="2"/>
  <c r="K54" i="2"/>
  <c r="K52" i="2" s="1"/>
  <c r="L54" i="2"/>
  <c r="L52" i="2" s="1"/>
  <c r="M54" i="2"/>
  <c r="M52" i="2"/>
  <c r="H32" i="2"/>
  <c r="I32" i="2"/>
  <c r="K32" i="2"/>
  <c r="F36" i="2"/>
  <c r="F32" i="2" s="1"/>
  <c r="G36" i="2"/>
  <c r="G32" i="2" s="1"/>
  <c r="H36" i="2"/>
  <c r="J44" i="2"/>
  <c r="K44" i="2"/>
  <c r="L44" i="2"/>
  <c r="M44" i="2"/>
  <c r="I44" i="2"/>
  <c r="E38" i="2"/>
  <c r="F15" i="2"/>
  <c r="G15" i="2"/>
  <c r="H15" i="2"/>
  <c r="I15" i="2"/>
  <c r="E15" i="2"/>
  <c r="F16" i="2"/>
  <c r="G16" i="2"/>
  <c r="H16" i="2"/>
  <c r="I16" i="2"/>
  <c r="E16" i="2"/>
  <c r="F18" i="2"/>
  <c r="G18" i="2"/>
  <c r="H18" i="2"/>
  <c r="I18" i="2"/>
  <c r="E18" i="2"/>
  <c r="F19" i="2"/>
  <c r="F12" i="2" s="1"/>
  <c r="G19" i="2"/>
  <c r="G12" i="2"/>
  <c r="H19" i="2"/>
  <c r="H12" i="2" s="1"/>
  <c r="I19" i="2"/>
  <c r="J33" i="2"/>
  <c r="J10" i="2" s="1"/>
  <c r="G35" i="2"/>
  <c r="G31" i="2" s="1"/>
  <c r="D54" i="2" l="1"/>
  <c r="D52" i="2" s="1"/>
  <c r="R12" i="2"/>
  <c r="F13" i="2"/>
  <c r="F10" i="2"/>
  <c r="M18" i="2"/>
  <c r="N13" i="2"/>
  <c r="N10" i="2"/>
  <c r="G13" i="2"/>
  <c r="G11" i="2"/>
  <c r="E35" i="2"/>
  <c r="E11" i="2" s="1"/>
  <c r="H9" i="2"/>
  <c r="H35" i="2"/>
  <c r="H11" i="2" s="1"/>
  <c r="D38" i="2"/>
  <c r="N32" i="2"/>
  <c r="G9" i="2"/>
  <c r="G8" i="2" s="1"/>
  <c r="I12" i="2"/>
  <c r="N12" i="2"/>
  <c r="K37" i="2"/>
  <c r="J13" i="2"/>
  <c r="F35" i="2"/>
  <c r="F31" i="2" s="1"/>
  <c r="I35" i="2"/>
  <c r="K12" i="2"/>
  <c r="D44" i="2"/>
  <c r="R35" i="2"/>
  <c r="R31" i="2" s="1"/>
  <c r="R18" i="2"/>
  <c r="R11" i="2" s="1"/>
  <c r="N18" i="2"/>
  <c r="N11" i="2" s="1"/>
  <c r="N15" i="2"/>
  <c r="M12" i="2"/>
  <c r="D36" i="2"/>
  <c r="L12" i="2"/>
  <c r="L31" i="2"/>
  <c r="L15" i="2"/>
  <c r="D19" i="2"/>
  <c r="D18" i="2" s="1"/>
  <c r="L18" i="2"/>
  <c r="L9" i="2"/>
  <c r="E10" i="2"/>
  <c r="E13" i="2"/>
  <c r="R10" i="2"/>
  <c r="R13" i="2"/>
  <c r="E31" i="2"/>
  <c r="M10" i="2"/>
  <c r="M13" i="2"/>
  <c r="F9" i="2"/>
  <c r="F8" i="2" s="1"/>
  <c r="L10" i="2"/>
  <c r="L13" i="2"/>
  <c r="I10" i="2"/>
  <c r="I13" i="2"/>
  <c r="H10" i="2"/>
  <c r="H8" i="2" s="1"/>
  <c r="H13" i="2"/>
  <c r="R16" i="2"/>
  <c r="R9" i="2" s="1"/>
  <c r="I52" i="2"/>
  <c r="I9" i="2" s="1"/>
  <c r="M16" i="2"/>
  <c r="M9" i="2" s="1"/>
  <c r="N16" i="2"/>
  <c r="N9" i="2" s="1"/>
  <c r="K18" i="2"/>
  <c r="D53" i="2"/>
  <c r="D51" i="2" s="1"/>
  <c r="R15" i="2"/>
  <c r="J15" i="2"/>
  <c r="E9" i="2"/>
  <c r="J18" i="2"/>
  <c r="J11" i="2" s="1"/>
  <c r="K16" i="2"/>
  <c r="K9" i="2" s="1"/>
  <c r="J12" i="2"/>
  <c r="J32" i="2"/>
  <c r="J9" i="2" s="1"/>
  <c r="J8" i="2" s="1"/>
  <c r="L11" i="2" l="1"/>
  <c r="N8" i="2"/>
  <c r="H31" i="2"/>
  <c r="I8" i="2"/>
  <c r="R8" i="2"/>
  <c r="K35" i="2"/>
  <c r="K31" i="2" s="1"/>
  <c r="K33" i="2"/>
  <c r="M8" i="2"/>
  <c r="F11" i="2"/>
  <c r="D37" i="2"/>
  <c r="D33" i="2" s="1"/>
  <c r="I31" i="2"/>
  <c r="I11" i="2"/>
  <c r="M11" i="2"/>
  <c r="D15" i="2"/>
  <c r="D12" i="2"/>
  <c r="D9" i="2"/>
  <c r="D16" i="2"/>
  <c r="L8" i="2"/>
  <c r="D32" i="2"/>
  <c r="E8" i="2"/>
  <c r="K11" i="2" l="1"/>
  <c r="D11" i="2" s="1"/>
  <c r="D35" i="2"/>
  <c r="D31" i="2" s="1"/>
  <c r="K13" i="2"/>
  <c r="D13" i="2" s="1"/>
  <c r="K10" i="2"/>
  <c r="D10" i="2" l="1"/>
  <c r="K8" i="2"/>
  <c r="D8" i="2" s="1"/>
</calcChain>
</file>

<file path=xl/comments1.xml><?xml version="1.0" encoding="utf-8"?>
<comments xmlns="http://schemas.openxmlformats.org/spreadsheetml/2006/main">
  <authors>
    <author>ZAMECON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ZAMECON: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<sst xmlns="http://schemas.openxmlformats.org/spreadsheetml/2006/main" count="159" uniqueCount="100">
  <si>
    <t>№ п/п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</si>
  <si>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</si>
  <si>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</si>
  <si>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</si>
  <si>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значений показателей</t>
  </si>
  <si>
    <t>Подпрограмма 1. "Экологическая безопасность городского округа Нижняя Салда"</t>
  </si>
  <si>
    <t>Цель 1. Обеспечение благоприятного состояния окружающей среды, как необходимого условия улучшения качества жизни и здоровья населения городского округа Нижняя Салда</t>
  </si>
  <si>
    <t>Задача 1. Обеспечение экологической безопасности населения городского округа Нижняя Салда</t>
  </si>
  <si>
    <t>Обустройство источников нецентрализованного водоснабжения (гидрологическое исследование родников</t>
  </si>
  <si>
    <t>шт.</t>
  </si>
  <si>
    <t>1.1.</t>
  </si>
  <si>
    <t>1.1.1.</t>
  </si>
  <si>
    <t>Участие в ежегодном областном съезде по итогам реализации мероприятий по использованию, охране и обустройству источников нецентрализованного водоснабжения на территории Свердловской области («Родники»)</t>
  </si>
  <si>
    <t>1.1.2.</t>
  </si>
  <si>
    <t>1.1.3.</t>
  </si>
  <si>
    <t>Обеспеченность проектной документацией для реализации мероприятия по установке миниочистных сооружений в районе «Совхозного отделения»</t>
  </si>
  <si>
    <t>1.1.4.</t>
  </si>
  <si>
    <t>Выявление и ликвидация экологических нарушений на территории городского округа Нижняя Салда</t>
  </si>
  <si>
    <t>1.1.5.</t>
  </si>
  <si>
    <t>Отсутствие чрезвычайных ситуаций, связанных с отходами 1 класса опасности (ртутьсодержащих ламп  от населения частного сектора)</t>
  </si>
  <si>
    <t>шт./рейс</t>
  </si>
  <si>
    <t>42/1</t>
  </si>
  <si>
    <t>105/1</t>
  </si>
  <si>
    <t>120/1</t>
  </si>
  <si>
    <t>130/1</t>
  </si>
  <si>
    <t>140/1</t>
  </si>
  <si>
    <t>240/2</t>
  </si>
  <si>
    <t>1.1.6.</t>
  </si>
  <si>
    <t>Отсутствие чрезвычайных ситуаций, связанных с отходами 1 класса опасности (непригодных к применению пестицидов и агрохимикатов (с. Акинфиево)</t>
  </si>
  <si>
    <t>т.</t>
  </si>
  <si>
    <t>Цель 2. Формирование экологической культуры населения городского округа Нижняя Салда</t>
  </si>
  <si>
    <t>Задача 1. Непрерывное экологическое воспитание и образование населения городского округа Нижняя Салда</t>
  </si>
  <si>
    <t>2.</t>
  </si>
  <si>
    <t>2.1.</t>
  </si>
  <si>
    <t>2.1.1.</t>
  </si>
  <si>
    <t>Увеличение доли числа  населения городского округа Нижняя Салда, принявших участие в массовых экологических акциях («Чистые пруды», «Чистый город», «Чистый парк»)</t>
  </si>
  <si>
    <t>%</t>
  </si>
  <si>
    <t>2.1.2.</t>
  </si>
  <si>
    <t xml:space="preserve">Обеспеченность экспозиции МКУ «Нижнесалдинский музей»  «Диорама природы родного края» чучелами животных, коллекциями насекомых </t>
  </si>
  <si>
    <t>Цель 1. Обеспечение защищенности населения городского округа Нижняя Салда и объектов экономики от наводнений и иного негативного воздействия вод</t>
  </si>
  <si>
    <t>Задача 1. Повышение эксплуатационной надежности Нижнесалдинского гидротехнического сооружения путем приведения его к безопасному техническому состоянию</t>
  </si>
  <si>
    <t>3.</t>
  </si>
  <si>
    <t>3.1.1.</t>
  </si>
  <si>
    <t>3.1.2.</t>
  </si>
  <si>
    <t>3.1.</t>
  </si>
  <si>
    <t>Обеспеченность проектной документацией для реализации мероприятия по капитальному ремонту гидроузла</t>
  </si>
  <si>
    <t>Техническое содержание Нижнесалдинского гидроузла  (ревизия основных щитов, регулирование уровня воды, текущий ремонт двигателя подъемных устройств, очистка конструкций от ледяных образований)</t>
  </si>
  <si>
    <t>3.1.3.</t>
  </si>
  <si>
    <t>Проведение проверки достоверности определения сметной стоимости капитального ремонта гидротехнического сооружения</t>
  </si>
  <si>
    <t>3.1.4.</t>
  </si>
  <si>
    <t>Капитальный ремонт гидротехнического сооружения</t>
  </si>
  <si>
    <t>Подпрограмма 3. Организация использования и охраны лесов городского округа Нижняя Салда</t>
  </si>
  <si>
    <t>Цель 1. Повышение эффективности использования, охраны, защиты и воспроизводства городских лесов</t>
  </si>
  <si>
    <t>Задача 1. Создание условий для рационального использования лесов при сохранении их экологических функций и биологического разнообразия</t>
  </si>
  <si>
    <t>4.</t>
  </si>
  <si>
    <t>4.1.</t>
  </si>
  <si>
    <t>4.1.1.</t>
  </si>
  <si>
    <t>Сохранение площади городских лесов</t>
  </si>
  <si>
    <t>га</t>
  </si>
  <si>
    <t>Лесной кодекс Российской Федерации</t>
  </si>
  <si>
    <t xml:space="preserve">Наименование мероприятия/источники расходов на финансирование </t>
  </si>
  <si>
    <t>всего</t>
  </si>
  <si>
    <t>Номер строки целевого показателя, на достижение которого направлено мероприятие</t>
  </si>
  <si>
    <t>№ стро-ки</t>
  </si>
  <si>
    <t>Объемы расходов на выполнение мероприятия за счет всех источников ресурсного обеспечения, руб.</t>
  </si>
  <si>
    <t>ВСЕГО ПО МУНИЦИПАЛЬНОЙ ПРОГРАММЕ, В ТОМ ЧИСЛЕ:</t>
  </si>
  <si>
    <t>местный бюджет</t>
  </si>
  <si>
    <t>областной бюджет</t>
  </si>
  <si>
    <t>Прочие нужды</t>
  </si>
  <si>
    <t>Подпрограмма 1. Экологическая безопасность городского округа Нижняя Салда</t>
  </si>
  <si>
    <t>Всего по подпрограмме 1, в.т.ч.</t>
  </si>
  <si>
    <t>Всего по направлению "Прочие нужды", в том числе</t>
  </si>
  <si>
    <t>Всего по подпрограмме 2, в.т.ч.</t>
  </si>
  <si>
    <r>
      <t xml:space="preserve">Мероприятие 1. </t>
    </r>
    <r>
      <rPr>
        <sz val="14"/>
        <rFont val="Times New Roman"/>
        <family val="1"/>
        <charset val="204"/>
      </rPr>
      <t xml:space="preserve"> Мероприятия по исследованию и обустройству источников нецентрализованного водоснабжения</t>
    </r>
  </si>
  <si>
    <r>
      <t xml:space="preserve">Мероприятие 2. </t>
    </r>
    <r>
      <rPr>
        <sz val="14"/>
        <rFont val="Times New Roman"/>
        <family val="1"/>
        <charset val="204"/>
      </rPr>
      <t xml:space="preserve">Участие в  ежегодном областном съезде по итогам реализации мероприятий по использованию, охране и обустройству источников нецентрализованного водоснабжения на территории Свердловской области ("Родники") </t>
    </r>
  </si>
  <si>
    <r>
      <t xml:space="preserve">Мероприятие 3. </t>
    </r>
    <r>
      <rPr>
        <sz val="14"/>
        <rFont val="Times New Roman"/>
        <family val="1"/>
        <charset val="204"/>
      </rPr>
      <t>Проектирование миниочистных сооружений в районе «Совхозного отделения»</t>
    </r>
  </si>
  <si>
    <r>
      <rPr>
        <b/>
        <sz val="14"/>
        <rFont val="Times New Roman"/>
        <family val="1"/>
        <charset val="204"/>
      </rPr>
      <t>Мероприятие 4.</t>
    </r>
    <r>
      <rPr>
        <sz val="14"/>
        <rFont val="Times New Roman"/>
        <family val="1"/>
        <charset val="204"/>
      </rPr>
      <t xml:space="preserve"> Мероприятия по охране окружающей среды </t>
    </r>
  </si>
  <si>
    <r>
      <rPr>
        <b/>
        <sz val="14"/>
        <rFont val="Times New Roman"/>
        <family val="1"/>
        <charset val="204"/>
      </rPr>
      <t xml:space="preserve">Мероприятие 5. </t>
    </r>
    <r>
      <rPr>
        <sz val="14"/>
        <rFont val="Times New Roman"/>
        <family val="1"/>
        <charset val="204"/>
      </rPr>
      <t>Сбор, транспортировка и обезвреживание ртутьсодержащих ламп от населения частного сектора</t>
    </r>
  </si>
  <si>
    <r>
      <rPr>
        <b/>
        <sz val="14"/>
        <rFont val="Times New Roman"/>
        <family val="1"/>
        <charset val="204"/>
      </rPr>
      <t xml:space="preserve">Мероприятие 6. </t>
    </r>
    <r>
      <rPr>
        <sz val="14"/>
        <rFont val="Times New Roman"/>
        <family val="1"/>
        <charset val="204"/>
      </rPr>
      <t>Погрузка, транспортировка и захоронение не пригодных к применению пестицидов и агрохимикатов (с. Акинфиево)</t>
    </r>
  </si>
  <si>
    <r>
      <rPr>
        <b/>
        <sz val="14"/>
        <rFont val="Times New Roman"/>
        <family val="1"/>
        <charset val="204"/>
      </rPr>
      <t xml:space="preserve">Мероприятие 7. </t>
    </r>
    <r>
      <rPr>
        <sz val="14"/>
        <rFont val="Times New Roman"/>
        <family val="1"/>
        <charset val="204"/>
      </rPr>
      <t xml:space="preserve">Организация и проведение массовых экологических акций </t>
    </r>
  </si>
  <si>
    <r>
      <rPr>
        <b/>
        <sz val="14"/>
        <rFont val="Times New Roman"/>
        <family val="1"/>
        <charset val="204"/>
      </rPr>
      <t xml:space="preserve">Мероприятие 8. </t>
    </r>
    <r>
      <rPr>
        <sz val="14"/>
        <rFont val="Times New Roman"/>
        <family val="1"/>
        <charset val="204"/>
      </rPr>
      <t xml:space="preserve">Финансирование экспозиции «Диорама природы родного края» </t>
    </r>
  </si>
  <si>
    <r>
      <rPr>
        <b/>
        <sz val="14"/>
        <rFont val="Times New Roman"/>
        <family val="1"/>
        <charset val="204"/>
      </rPr>
      <t xml:space="preserve">Мероприятие 9. </t>
    </r>
    <r>
      <rPr>
        <sz val="14"/>
        <rFont val="Times New Roman"/>
        <family val="1"/>
        <charset val="204"/>
      </rPr>
      <t>Погашение кредиторской задолженности прошлых лет</t>
    </r>
  </si>
  <si>
    <r>
      <rPr>
        <b/>
        <sz val="14"/>
        <rFont val="Times New Roman"/>
        <family val="1"/>
        <charset val="204"/>
      </rPr>
      <t>Мероприятие 10</t>
    </r>
    <r>
      <rPr>
        <sz val="14"/>
        <rFont val="Times New Roman"/>
        <family val="1"/>
        <charset val="204"/>
      </rPr>
      <t>. Ликвидация несанкционированных мест размещения отходов</t>
    </r>
  </si>
  <si>
    <r>
      <rPr>
        <b/>
        <sz val="14"/>
        <rFont val="Times New Roman"/>
        <family val="1"/>
        <charset val="204"/>
      </rPr>
      <t>Мероприятие 1.</t>
    </r>
    <r>
      <rPr>
        <sz val="14"/>
        <rFont val="Times New Roman"/>
        <family val="1"/>
        <charset val="204"/>
      </rPr>
      <t xml:space="preserve"> Разработка проектно-сметной  документации на капитальный ремонт гидроузла, в т.ч.</t>
    </r>
  </si>
  <si>
    <r>
      <rPr>
        <b/>
        <sz val="14"/>
        <rFont val="Times New Roman"/>
        <family val="1"/>
        <charset val="204"/>
      </rPr>
      <t xml:space="preserve">Мероприятие 2. </t>
    </r>
    <r>
      <rPr>
        <sz val="14"/>
        <rFont val="Times New Roman"/>
        <family val="1"/>
        <charset val="204"/>
      </rPr>
      <t>Обслуживание гидроузла</t>
    </r>
  </si>
  <si>
    <r>
      <rPr>
        <b/>
        <sz val="14"/>
        <rFont val="Times New Roman"/>
        <family val="1"/>
        <charset val="204"/>
      </rPr>
      <t xml:space="preserve">Мероприятие 3. </t>
    </r>
    <r>
      <rPr>
        <sz val="14"/>
        <rFont val="Times New Roman"/>
        <family val="1"/>
        <charset val="204"/>
      </rPr>
      <t>Погашение кредиторской задолженности прошлых лет</t>
    </r>
  </si>
  <si>
    <r>
      <rPr>
        <b/>
        <sz val="14"/>
        <rFont val="Times New Roman"/>
        <family val="1"/>
        <charset val="204"/>
      </rPr>
      <t>Мероприятие 4.</t>
    </r>
    <r>
      <rPr>
        <sz val="14"/>
        <rFont val="Times New Roman"/>
        <family val="1"/>
        <charset val="204"/>
      </rPr>
      <t xml:space="preserve"> Проведение проверки достоверности определения сметной стоимости капитального ремонта гидротехнического сооружения</t>
    </r>
  </si>
  <si>
    <r>
      <rPr>
        <b/>
        <sz val="14"/>
        <rFont val="Times New Roman"/>
        <family val="1"/>
        <charset val="204"/>
      </rPr>
      <t xml:space="preserve">Мероприятие 5. </t>
    </r>
    <r>
      <rPr>
        <sz val="14"/>
        <rFont val="Times New Roman"/>
        <family val="1"/>
        <charset val="204"/>
      </rPr>
      <t>Капитальный ремонт гидротехнического сооружения Нижнесалдинского гидроузла на реке Салда городского округа Нижняя Салда в т.ч.</t>
    </r>
  </si>
  <si>
    <r>
      <t xml:space="preserve">Мероприятие 1. </t>
    </r>
    <r>
      <rPr>
        <sz val="14"/>
        <rFont val="Times New Roman"/>
        <family val="1"/>
        <charset val="204"/>
      </rPr>
      <t>Содержание и охрана городских лесов</t>
    </r>
  </si>
  <si>
    <r>
      <t xml:space="preserve">Мероприятие 2. </t>
    </r>
    <r>
      <rPr>
        <sz val="14"/>
        <rFont val="Times New Roman"/>
        <family val="1"/>
        <charset val="204"/>
      </rPr>
      <t xml:space="preserve"> Мероприятия по лесохозяйственному регламенту для городских лесов</t>
    </r>
  </si>
  <si>
    <r>
      <rPr>
        <b/>
        <sz val="14"/>
        <rFont val="Times New Roman"/>
        <family val="1"/>
        <charset val="204"/>
      </rPr>
      <t xml:space="preserve">Мероприятие 6. </t>
    </r>
    <r>
      <rPr>
        <sz val="14"/>
        <rFont val="Times New Roman"/>
        <family val="1"/>
        <charset val="204"/>
      </rPr>
      <t>Разработка декларации безопасночти Нижнесалдинского ГТС</t>
    </r>
  </si>
  <si>
    <t>3.1.5.</t>
  </si>
  <si>
    <t>Разработка декларации безопасности Нижнесалдинского ГТС</t>
  </si>
  <si>
    <t>Государственная программа Свердловской области «Обеспечение рационального, безопасного природопользования и развития лесного хозяйства на территории Свердловской области до 2027 года», утв. Постановлением Правительства Свердловской области от 20.06.2019                        № 375-ПП</t>
  </si>
  <si>
    <t>Всего по подпрограмме 3, в.т.ч.</t>
  </si>
  <si>
    <r>
      <t xml:space="preserve">Приложение № 1                
к постановлению администрации                                                          городского округа
Нижняя Салда                                                                                                                                              от _______________________  № ______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0"/>
        <rFont val="Liberation Serif"/>
        <family val="1"/>
        <charset val="204"/>
      </rPr>
      <t xml:space="preserve">.......................................................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Liberation Serif"/>
        <family val="1"/>
        <charset val="204"/>
      </rPr>
      <t>Приложение № 1
к муниципальной программе «Обеспечение рационального и безопасного природопользования на территории городского округа Нижняя Салда до 2027 года»</t>
    </r>
  </si>
  <si>
    <t>Раздел 2. ЦЕЛИ, ЗАДАЧИ И ЦЕЛЕВЫЕ ПОКАЗАТЕЛИ РЕАЛИЗАЦИИ МУНИЦИПАЛЬНОЙ ПРОГРАММЫ
 «Обеспечение рационального и безопасного природопользования на территории  
городского округа Нижняя Салда до 2027 года»</t>
  </si>
  <si>
    <t>Раздел 3. ПЛАН МЕРОПРИЯТИЙ
 по выполнению муниципальной программы "Обеспечение рационального и безопасного природопользования на территории  
городского округа Нижняя Салда до 2027 года»</t>
  </si>
  <si>
    <r>
      <t xml:space="preserve">Приложение № 2                
к постановлению администрации                                                                                                  городского округа
Нижняя Салда                                                                                                                                                                 от __________________ № _____                                                                                                                           </t>
    </r>
    <r>
      <rPr>
        <sz val="14"/>
        <color theme="0"/>
        <rFont val="Liberation Serif"/>
        <family val="1"/>
        <charset val="204"/>
      </rPr>
      <t>.......................................................................................................................................... ....</t>
    </r>
    <r>
      <rPr>
        <sz val="14"/>
        <rFont val="Liberation Serif"/>
        <family val="1"/>
        <charset val="204"/>
      </rPr>
      <t>Приложение № 2
к муниципальной программе «Обеспечение рационального и                                  безопасного природопользования на территории городского                                                 округа Нижняя Салда до 2027 года»</t>
    </r>
  </si>
  <si>
    <t>Подпрограмма 2. Развитие водохозяйственного комплекса в городском округе Нижняя Салда до 2027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</si>
</sst>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</font>
    <font>
      <b/>
      <sz val="10"/>
      <name val="Arial Cyr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sz val="14"/>
      <name val="Liberation Serif"/>
      <family val="1"/>
      <charset val="204"/>
    </font>
    <font>
      <sz val="14"/>
      <color theme="0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3" borderId="0" xfId="0" applyFont="1" applyFill="1"/>
    <xf numFmtId="0" fontId="7" fillId="2" borderId="0" xfId="0" applyFont="1" applyFill="1"/>
    <xf numFmtId="0" fontId="8" fillId="2" borderId="0" xfId="0" applyFont="1" applyFill="1" applyBorder="1"/>
    <xf numFmtId="0" fontId="3" fillId="2" borderId="0" xfId="0" applyFont="1" applyFill="1" applyBorder="1" applyAlignment="1">
      <alignment horizontal="left" wrapText="1"/>
    </xf>
    <xf numFmtId="0" fontId="12" fillId="0" borderId="0" xfId="0" applyFont="1"/>
    <xf numFmtId="0" fontId="13" fillId="4" borderId="1" xfId="0" applyFont="1" applyFill="1" applyBorder="1"/>
    <xf numFmtId="0" fontId="14" fillId="4" borderId="0" xfId="0" applyFont="1" applyFill="1"/>
    <xf numFmtId="0" fontId="15" fillId="4" borderId="0" xfId="0" applyFont="1" applyFill="1" applyAlignment="1">
      <alignment horizontal="center"/>
    </xf>
    <xf numFmtId="0" fontId="14" fillId="5" borderId="0" xfId="0" applyFont="1" applyFill="1"/>
    <xf numFmtId="0" fontId="16" fillId="4" borderId="0" xfId="0" applyFont="1" applyFill="1" applyBorder="1" applyAlignment="1">
      <alignment horizontal="left" wrapText="1"/>
    </xf>
    <xf numFmtId="0" fontId="11" fillId="4" borderId="0" xfId="0" applyFont="1" applyFill="1"/>
    <xf numFmtId="0" fontId="18" fillId="4" borderId="0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wrapText="1"/>
    </xf>
    <xf numFmtId="4" fontId="15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/>
    <xf numFmtId="0" fontId="15" fillId="4" borderId="1" xfId="0" applyFont="1" applyFill="1" applyBorder="1"/>
    <xf numFmtId="4" fontId="11" fillId="4" borderId="1" xfId="0" applyNumberFormat="1" applyFont="1" applyFill="1" applyBorder="1" applyAlignment="1">
      <alignment horizontal="center" vertical="center"/>
    </xf>
    <xf numFmtId="4" fontId="11" fillId="4" borderId="0" xfId="0" applyNumberFormat="1" applyFont="1" applyFill="1"/>
    <xf numFmtId="0" fontId="11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horizontal="center" vertical="center"/>
    </xf>
    <xf numFmtId="0" fontId="11" fillId="4" borderId="8" xfId="0" applyFont="1" applyFill="1" applyBorder="1"/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wrapText="1"/>
    </xf>
    <xf numFmtId="4" fontId="11" fillId="4" borderId="4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0" fontId="11" fillId="4" borderId="4" xfId="0" applyFont="1" applyFill="1" applyBorder="1"/>
    <xf numFmtId="0" fontId="19" fillId="4" borderId="0" xfId="0" applyFont="1" applyFill="1"/>
    <xf numFmtId="0" fontId="13" fillId="4" borderId="0" xfId="0" applyFont="1" applyFill="1"/>
    <xf numFmtId="0" fontId="20" fillId="4" borderId="0" xfId="0" applyFont="1" applyFill="1"/>
    <xf numFmtId="0" fontId="14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20" fillId="0" borderId="0" xfId="0" applyFont="1" applyFill="1"/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3" fillId="0" borderId="1" xfId="0" applyFont="1" applyBorder="1"/>
    <xf numFmtId="0" fontId="1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6" fillId="2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19" fillId="0" borderId="2" xfId="0" applyFont="1" applyBorder="1" applyAlignment="1"/>
    <xf numFmtId="0" fontId="19" fillId="0" borderId="3" xfId="0" applyFont="1" applyBorder="1" applyAlignment="1"/>
    <xf numFmtId="0" fontId="6" fillId="2" borderId="0" xfId="0" applyFont="1" applyFill="1" applyBorder="1" applyAlignment="1">
      <alignment horizontal="center" wrapText="1"/>
    </xf>
    <xf numFmtId="0" fontId="20" fillId="0" borderId="5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22" fillId="0" borderId="5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view="pageLayout" topLeftCell="A25" zoomScale="75" zoomScaleNormal="75" zoomScalePageLayoutView="75" workbookViewId="0">
      <selection activeCell="N12" sqref="N12"/>
    </sheetView>
  </sheetViews>
  <sheetFormatPr defaultColWidth="0.5703125" defaultRowHeight="15"/>
  <cols>
    <col min="2" max="2" width="7.28515625" customWidth="1"/>
    <col min="3" max="3" width="36.5703125" customWidth="1"/>
    <col min="4" max="4" width="14.140625" customWidth="1"/>
    <col min="5" max="18" width="9" customWidth="1"/>
    <col min="19" max="19" width="18.140625" customWidth="1"/>
  </cols>
  <sheetData>
    <row r="1" spans="1:20" s="7" customFormat="1" ht="208.5" customHeight="1">
      <c r="C1" s="8"/>
      <c r="G1" s="9"/>
      <c r="J1" s="12"/>
      <c r="K1" s="55"/>
      <c r="L1" s="56"/>
      <c r="M1" s="56"/>
      <c r="N1" s="57" t="s">
        <v>95</v>
      </c>
      <c r="O1" s="57"/>
      <c r="P1" s="57"/>
      <c r="Q1" s="57"/>
      <c r="R1" s="57"/>
      <c r="S1" s="57"/>
    </row>
    <row r="2" spans="1:20" s="7" customFormat="1" ht="19.5" customHeight="1">
      <c r="B2" s="10"/>
      <c r="C2" s="8"/>
      <c r="G2" s="9"/>
      <c r="I2" s="9"/>
      <c r="J2" s="9"/>
      <c r="T2" s="11"/>
    </row>
    <row r="3" spans="1:20" s="7" customFormat="1" ht="74.25" customHeight="1">
      <c r="A3" s="64" t="s">
        <v>96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5" spans="1:20" ht="15.75" customHeight="1">
      <c r="B5" s="58" t="s">
        <v>0</v>
      </c>
      <c r="C5" s="59" t="s">
        <v>1</v>
      </c>
      <c r="D5" s="59" t="s">
        <v>2</v>
      </c>
      <c r="E5" s="58" t="s">
        <v>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74" t="s">
        <v>4</v>
      </c>
    </row>
    <row r="6" spans="1:20" ht="15.75">
      <c r="B6" s="58"/>
      <c r="C6" s="58"/>
      <c r="D6" s="58"/>
      <c r="E6" s="3">
        <v>2014</v>
      </c>
      <c r="F6" s="3">
        <v>2015</v>
      </c>
      <c r="G6" s="3">
        <v>2016</v>
      </c>
      <c r="H6" s="3">
        <v>2017</v>
      </c>
      <c r="I6" s="3">
        <v>2018</v>
      </c>
      <c r="J6" s="3">
        <v>2019</v>
      </c>
      <c r="K6" s="3">
        <v>2020</v>
      </c>
      <c r="L6" s="3">
        <v>2021</v>
      </c>
      <c r="M6" s="3">
        <v>2022</v>
      </c>
      <c r="N6" s="53">
        <v>2023</v>
      </c>
      <c r="O6" s="53">
        <v>2024</v>
      </c>
      <c r="P6" s="53">
        <v>2025</v>
      </c>
      <c r="Q6" s="53">
        <v>2026</v>
      </c>
      <c r="R6" s="3">
        <v>2027</v>
      </c>
      <c r="S6" s="75"/>
    </row>
    <row r="7" spans="1:20" ht="15.75"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  <c r="Q7" s="46">
        <v>16</v>
      </c>
      <c r="R7" s="46">
        <v>17</v>
      </c>
      <c r="S7" s="46">
        <v>18</v>
      </c>
    </row>
    <row r="8" spans="1:20" ht="15.75">
      <c r="B8" s="1"/>
      <c r="C8" s="70" t="s">
        <v>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0" ht="34.5" customHeight="1">
      <c r="B9" s="1">
        <v>1</v>
      </c>
      <c r="C9" s="60" t="s">
        <v>6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20" ht="15.75">
      <c r="B10" s="4" t="s">
        <v>10</v>
      </c>
      <c r="C10" s="70" t="s">
        <v>7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20" ht="67.5" customHeight="1">
      <c r="B11" s="4" t="s">
        <v>11</v>
      </c>
      <c r="C11" s="47" t="s">
        <v>8</v>
      </c>
      <c r="D11" s="48" t="s">
        <v>9</v>
      </c>
      <c r="E11" s="48">
        <v>3</v>
      </c>
      <c r="F11" s="48">
        <v>2</v>
      </c>
      <c r="G11" s="48">
        <v>1</v>
      </c>
      <c r="H11" s="48">
        <v>1</v>
      </c>
      <c r="I11" s="48">
        <v>1</v>
      </c>
      <c r="J11" s="48">
        <v>0</v>
      </c>
      <c r="K11" s="48">
        <v>0</v>
      </c>
      <c r="L11" s="48">
        <v>0</v>
      </c>
      <c r="M11" s="48">
        <v>0</v>
      </c>
      <c r="N11" s="48">
        <v>1</v>
      </c>
      <c r="O11" s="48">
        <v>1</v>
      </c>
      <c r="P11" s="48">
        <v>1</v>
      </c>
      <c r="Q11" s="48">
        <v>0</v>
      </c>
      <c r="R11" s="48">
        <v>0</v>
      </c>
      <c r="S11" s="71" t="s">
        <v>93</v>
      </c>
    </row>
    <row r="12" spans="1:20" ht="120.75" customHeight="1">
      <c r="B12" s="2" t="s">
        <v>13</v>
      </c>
      <c r="C12" s="47" t="s">
        <v>12</v>
      </c>
      <c r="D12" s="48" t="s">
        <v>9</v>
      </c>
      <c r="E12" s="48">
        <v>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72"/>
    </row>
    <row r="13" spans="1:20" ht="78.75">
      <c r="B13" s="2" t="s">
        <v>14</v>
      </c>
      <c r="C13" s="47" t="s">
        <v>15</v>
      </c>
      <c r="D13" s="48" t="s">
        <v>9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1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72"/>
    </row>
    <row r="14" spans="1:20" ht="63">
      <c r="B14" s="2" t="s">
        <v>16</v>
      </c>
      <c r="C14" s="47" t="s">
        <v>17</v>
      </c>
      <c r="D14" s="48" t="s">
        <v>9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1</v>
      </c>
      <c r="M14" s="48">
        <v>1</v>
      </c>
      <c r="N14" s="48">
        <v>1</v>
      </c>
      <c r="O14" s="48">
        <v>1</v>
      </c>
      <c r="P14" s="48">
        <v>1</v>
      </c>
      <c r="Q14" s="48">
        <v>1</v>
      </c>
      <c r="R14" s="48">
        <v>1</v>
      </c>
      <c r="S14" s="72"/>
    </row>
    <row r="15" spans="1:20" ht="78.75">
      <c r="B15" s="2" t="s">
        <v>18</v>
      </c>
      <c r="C15" s="47" t="s">
        <v>19</v>
      </c>
      <c r="D15" s="48" t="s">
        <v>20</v>
      </c>
      <c r="E15" s="48" t="s">
        <v>21</v>
      </c>
      <c r="F15" s="48" t="s">
        <v>22</v>
      </c>
      <c r="G15" s="48" t="s">
        <v>23</v>
      </c>
      <c r="H15" s="48" t="s">
        <v>24</v>
      </c>
      <c r="I15" s="48" t="s">
        <v>25</v>
      </c>
      <c r="J15" s="48" t="s">
        <v>25</v>
      </c>
      <c r="K15" s="48" t="s">
        <v>26</v>
      </c>
      <c r="L15" s="48" t="s">
        <v>26</v>
      </c>
      <c r="M15" s="48" t="s">
        <v>26</v>
      </c>
      <c r="N15" s="48" t="s">
        <v>26</v>
      </c>
      <c r="O15" s="48" t="s">
        <v>26</v>
      </c>
      <c r="P15" s="48" t="s">
        <v>26</v>
      </c>
      <c r="Q15" s="48" t="s">
        <v>26</v>
      </c>
      <c r="R15" s="48" t="s">
        <v>26</v>
      </c>
      <c r="S15" s="72"/>
    </row>
    <row r="16" spans="1:20" ht="78.75">
      <c r="B16" s="2" t="s">
        <v>27</v>
      </c>
      <c r="C16" s="47" t="s">
        <v>28</v>
      </c>
      <c r="D16" s="48" t="s">
        <v>29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1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73"/>
    </row>
    <row r="17" spans="2:20">
      <c r="B17" s="2" t="s">
        <v>32</v>
      </c>
      <c r="C17" s="61" t="s">
        <v>30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/>
    </row>
    <row r="18" spans="2:20">
      <c r="B18" s="2" t="s">
        <v>33</v>
      </c>
      <c r="C18" s="61" t="s">
        <v>31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</row>
    <row r="19" spans="2:20" ht="127.5" customHeight="1">
      <c r="B19" s="2" t="s">
        <v>34</v>
      </c>
      <c r="C19" s="49" t="s">
        <v>35</v>
      </c>
      <c r="D19" s="48" t="s">
        <v>36</v>
      </c>
      <c r="E19" s="48">
        <v>42</v>
      </c>
      <c r="F19" s="48">
        <v>41</v>
      </c>
      <c r="G19" s="48">
        <v>41</v>
      </c>
      <c r="H19" s="48">
        <v>45</v>
      </c>
      <c r="I19" s="48">
        <v>47</v>
      </c>
      <c r="J19" s="48">
        <v>47</v>
      </c>
      <c r="K19" s="48">
        <v>47</v>
      </c>
      <c r="L19" s="48">
        <v>47</v>
      </c>
      <c r="M19" s="48">
        <v>47</v>
      </c>
      <c r="N19" s="48">
        <v>47</v>
      </c>
      <c r="O19" s="48">
        <v>47</v>
      </c>
      <c r="P19" s="48">
        <v>47</v>
      </c>
      <c r="Q19" s="48">
        <v>47</v>
      </c>
      <c r="R19" s="48">
        <v>47</v>
      </c>
      <c r="S19" s="65" t="s">
        <v>93</v>
      </c>
    </row>
    <row r="20" spans="2:20" ht="159" customHeight="1">
      <c r="B20" s="2" t="s">
        <v>37</v>
      </c>
      <c r="C20" s="49" t="s">
        <v>38</v>
      </c>
      <c r="D20" s="48" t="s">
        <v>9</v>
      </c>
      <c r="E20" s="48">
        <v>2</v>
      </c>
      <c r="F20" s="48">
        <v>2</v>
      </c>
      <c r="G20" s="48">
        <v>2</v>
      </c>
      <c r="H20" s="48">
        <v>1</v>
      </c>
      <c r="I20" s="48">
        <v>1</v>
      </c>
      <c r="J20" s="48">
        <v>1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66"/>
    </row>
    <row r="21" spans="2:20">
      <c r="B21" s="1"/>
      <c r="C21" s="61" t="s">
        <v>99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/>
    </row>
    <row r="22" spans="2:20">
      <c r="B22" s="1" t="s">
        <v>41</v>
      </c>
      <c r="C22" s="61" t="s">
        <v>39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50"/>
    </row>
    <row r="23" spans="2:20" ht="32.25" customHeight="1">
      <c r="B23" s="1" t="s">
        <v>44</v>
      </c>
      <c r="C23" s="61" t="s">
        <v>40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  <c r="S23" s="50"/>
    </row>
    <row r="24" spans="2:20" ht="63" customHeight="1">
      <c r="B24" s="1" t="s">
        <v>42</v>
      </c>
      <c r="C24" s="47" t="s">
        <v>45</v>
      </c>
      <c r="D24" s="50" t="s">
        <v>9</v>
      </c>
      <c r="E24" s="50">
        <v>1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67" t="s">
        <v>93</v>
      </c>
    </row>
    <row r="25" spans="2:20" ht="126">
      <c r="B25" s="1" t="s">
        <v>43</v>
      </c>
      <c r="C25" s="47" t="s">
        <v>46</v>
      </c>
      <c r="D25" s="50" t="s">
        <v>9</v>
      </c>
      <c r="E25" s="50">
        <v>1</v>
      </c>
      <c r="F25" s="50">
        <v>1</v>
      </c>
      <c r="G25" s="50">
        <v>1</v>
      </c>
      <c r="H25" s="50">
        <v>1</v>
      </c>
      <c r="I25" s="50">
        <v>1</v>
      </c>
      <c r="J25" s="50">
        <v>1</v>
      </c>
      <c r="K25" s="50">
        <v>1</v>
      </c>
      <c r="L25" s="50">
        <v>1</v>
      </c>
      <c r="M25" s="50">
        <v>1</v>
      </c>
      <c r="N25" s="50">
        <v>1</v>
      </c>
      <c r="O25" s="50">
        <v>1</v>
      </c>
      <c r="P25" s="50">
        <v>1</v>
      </c>
      <c r="Q25" s="50">
        <v>1</v>
      </c>
      <c r="R25" s="50">
        <v>1</v>
      </c>
      <c r="S25" s="68"/>
    </row>
    <row r="26" spans="2:20" ht="78.75">
      <c r="B26" s="1" t="s">
        <v>47</v>
      </c>
      <c r="C26" s="47" t="s">
        <v>48</v>
      </c>
      <c r="D26" s="50" t="s">
        <v>9</v>
      </c>
      <c r="E26" s="50">
        <v>0</v>
      </c>
      <c r="F26" s="50">
        <v>0</v>
      </c>
      <c r="G26" s="50">
        <v>0</v>
      </c>
      <c r="H26" s="50">
        <v>1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68"/>
    </row>
    <row r="27" spans="2:20" ht="59.25" customHeight="1">
      <c r="B27" s="1" t="s">
        <v>49</v>
      </c>
      <c r="C27" s="47" t="s">
        <v>50</v>
      </c>
      <c r="D27" s="50" t="s">
        <v>9</v>
      </c>
      <c r="E27" s="50">
        <v>0</v>
      </c>
      <c r="F27" s="50">
        <v>0</v>
      </c>
      <c r="G27" s="50">
        <v>0</v>
      </c>
      <c r="H27" s="50">
        <v>0</v>
      </c>
      <c r="I27" s="50">
        <v>1</v>
      </c>
      <c r="J27" s="50">
        <v>1</v>
      </c>
      <c r="K27" s="50">
        <v>1</v>
      </c>
      <c r="L27" s="14">
        <v>1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68"/>
      <c r="T27" s="13"/>
    </row>
    <row r="28" spans="2:20" ht="59.25" customHeight="1">
      <c r="B28" s="1" t="s">
        <v>91</v>
      </c>
      <c r="C28" s="47" t="s">
        <v>92</v>
      </c>
      <c r="D28" s="50" t="s">
        <v>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14">
        <v>0</v>
      </c>
      <c r="M28" s="50">
        <v>0</v>
      </c>
      <c r="N28" s="50">
        <v>1</v>
      </c>
      <c r="O28" s="50">
        <v>0</v>
      </c>
      <c r="P28" s="50">
        <v>0</v>
      </c>
      <c r="Q28" s="50">
        <v>0</v>
      </c>
      <c r="R28" s="50">
        <v>0</v>
      </c>
      <c r="S28" s="69"/>
      <c r="T28" s="13"/>
    </row>
    <row r="29" spans="2:20">
      <c r="B29" s="5"/>
      <c r="C29" s="61" t="s">
        <v>51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3"/>
    </row>
    <row r="30" spans="2:20">
      <c r="B30" s="5" t="s">
        <v>54</v>
      </c>
      <c r="C30" s="61" t="s">
        <v>52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3"/>
    </row>
    <row r="31" spans="2:20">
      <c r="B31" s="6" t="s">
        <v>55</v>
      </c>
      <c r="C31" s="61" t="s">
        <v>53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3"/>
    </row>
    <row r="32" spans="2:20" ht="49.5" customHeight="1">
      <c r="B32" s="5" t="s">
        <v>56</v>
      </c>
      <c r="C32" s="47" t="s">
        <v>57</v>
      </c>
      <c r="D32" s="51" t="s">
        <v>58</v>
      </c>
      <c r="E32" s="51">
        <v>896</v>
      </c>
      <c r="F32" s="51">
        <v>896</v>
      </c>
      <c r="G32" s="51">
        <v>896</v>
      </c>
      <c r="H32" s="51">
        <v>896</v>
      </c>
      <c r="I32" s="51">
        <v>896</v>
      </c>
      <c r="J32" s="51">
        <v>896</v>
      </c>
      <c r="K32" s="51">
        <v>896</v>
      </c>
      <c r="L32" s="51">
        <v>896</v>
      </c>
      <c r="M32" s="51">
        <v>896</v>
      </c>
      <c r="N32" s="51">
        <v>896</v>
      </c>
      <c r="O32" s="51">
        <v>896</v>
      </c>
      <c r="P32" s="51">
        <v>896</v>
      </c>
      <c r="Q32" s="51">
        <v>896</v>
      </c>
      <c r="R32" s="51">
        <v>896</v>
      </c>
      <c r="S32" s="49" t="s">
        <v>59</v>
      </c>
    </row>
  </sheetData>
  <mergeCells count="21">
    <mergeCell ref="C9:S9"/>
    <mergeCell ref="C30:S30"/>
    <mergeCell ref="C31:S31"/>
    <mergeCell ref="A3:T3"/>
    <mergeCell ref="S19:S20"/>
    <mergeCell ref="C21:S21"/>
    <mergeCell ref="C22:R22"/>
    <mergeCell ref="C23:R23"/>
    <mergeCell ref="C29:S29"/>
    <mergeCell ref="S24:S28"/>
    <mergeCell ref="C10:S10"/>
    <mergeCell ref="C17:S17"/>
    <mergeCell ref="C18:S18"/>
    <mergeCell ref="S11:S16"/>
    <mergeCell ref="S5:S6"/>
    <mergeCell ref="C8:S8"/>
    <mergeCell ref="N1:S1"/>
    <mergeCell ref="B5:B6"/>
    <mergeCell ref="C5:C6"/>
    <mergeCell ref="D5:D6"/>
    <mergeCell ref="E5:R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firstPageNumber="4" fitToHeight="12" orientation="landscape" useFirstPageNumber="1" r:id="rId1"/>
  <headerFooter>
    <oddHeader>&amp;C&amp;14&amp;P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2"/>
  <sheetViews>
    <sheetView view="pageLayout" topLeftCell="B1" zoomScale="35" zoomScaleNormal="85" zoomScalePageLayoutView="35" workbookViewId="0">
      <selection activeCell="J38" sqref="J38"/>
    </sheetView>
  </sheetViews>
  <sheetFormatPr defaultRowHeight="15"/>
  <cols>
    <col min="1" max="1" width="0.42578125" style="39" hidden="1" customWidth="1"/>
    <col min="2" max="2" width="7.140625" style="39" customWidth="1"/>
    <col min="3" max="3" width="36.28515625" style="39" customWidth="1"/>
    <col min="4" max="4" width="20.140625" style="38" customWidth="1"/>
    <col min="5" max="5" width="18.7109375" style="39" customWidth="1"/>
    <col min="6" max="6" width="19.28515625" style="39" customWidth="1"/>
    <col min="7" max="7" width="17.85546875" style="39" customWidth="1"/>
    <col min="8" max="8" width="18.42578125" style="39" customWidth="1"/>
    <col min="9" max="9" width="17.85546875" style="39" customWidth="1"/>
    <col min="10" max="10" width="19" style="39" customWidth="1"/>
    <col min="11" max="11" width="20.140625" style="39" customWidth="1"/>
    <col min="12" max="12" width="19.28515625" style="45" customWidth="1"/>
    <col min="13" max="13" width="17.42578125" style="39" customWidth="1"/>
    <col min="14" max="14" width="19.28515625" style="45" customWidth="1"/>
    <col min="15" max="15" width="18.28515625" style="39" customWidth="1"/>
    <col min="16" max="17" width="19.28515625" style="39" customWidth="1"/>
    <col min="18" max="18" width="18.5703125" style="39" customWidth="1"/>
    <col min="19" max="19" width="24" style="39" customWidth="1"/>
    <col min="20" max="20" width="3.28515625" style="38" customWidth="1"/>
    <col min="21" max="16384" width="9.140625" style="39"/>
  </cols>
  <sheetData>
    <row r="1" spans="1:20" s="15" customFormat="1" ht="186.75" customHeight="1">
      <c r="C1" s="16"/>
      <c r="G1" s="17"/>
      <c r="J1" s="18"/>
      <c r="K1" s="89"/>
      <c r="L1" s="90"/>
      <c r="M1" s="90"/>
      <c r="N1" s="91"/>
      <c r="O1" s="78" t="s">
        <v>98</v>
      </c>
      <c r="P1" s="78"/>
      <c r="Q1" s="78"/>
      <c r="R1" s="78"/>
      <c r="S1" s="78"/>
    </row>
    <row r="2" spans="1:20" s="15" customFormat="1" ht="14.25" customHeight="1">
      <c r="B2" s="19"/>
      <c r="C2" s="16"/>
      <c r="G2" s="17"/>
      <c r="I2" s="17"/>
      <c r="J2" s="17"/>
      <c r="L2" s="40"/>
      <c r="N2" s="40"/>
      <c r="T2" s="20"/>
    </row>
    <row r="3" spans="1:20" s="15" customFormat="1" ht="74.25" customHeight="1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5" spans="1:20" s="19" customFormat="1" ht="30" customHeight="1">
      <c r="B5" s="80" t="s">
        <v>63</v>
      </c>
      <c r="C5" s="80" t="s">
        <v>60</v>
      </c>
      <c r="D5" s="76" t="s">
        <v>64</v>
      </c>
      <c r="E5" s="77"/>
      <c r="F5" s="77"/>
      <c r="G5" s="77"/>
      <c r="H5" s="77"/>
      <c r="I5" s="77"/>
      <c r="J5" s="77"/>
      <c r="K5" s="77"/>
      <c r="L5" s="77"/>
      <c r="M5" s="77"/>
      <c r="N5" s="82"/>
      <c r="O5" s="82"/>
      <c r="P5" s="82"/>
      <c r="Q5" s="82"/>
      <c r="R5" s="83"/>
      <c r="S5" s="80" t="s">
        <v>62</v>
      </c>
    </row>
    <row r="6" spans="1:20" s="19" customFormat="1" ht="121.9" customHeight="1">
      <c r="B6" s="80"/>
      <c r="C6" s="81"/>
      <c r="D6" s="21" t="s">
        <v>61</v>
      </c>
      <c r="E6" s="21">
        <v>2014</v>
      </c>
      <c r="F6" s="21">
        <v>2015</v>
      </c>
      <c r="G6" s="21">
        <v>2016</v>
      </c>
      <c r="H6" s="21">
        <v>2017</v>
      </c>
      <c r="I6" s="21">
        <v>2018</v>
      </c>
      <c r="J6" s="21">
        <v>2019</v>
      </c>
      <c r="K6" s="21">
        <v>2020</v>
      </c>
      <c r="L6" s="41">
        <v>2021</v>
      </c>
      <c r="M6" s="52">
        <v>2022</v>
      </c>
      <c r="N6" s="41">
        <v>2023</v>
      </c>
      <c r="O6" s="54">
        <v>2024</v>
      </c>
      <c r="P6" s="54">
        <v>2025</v>
      </c>
      <c r="Q6" s="54">
        <v>2026</v>
      </c>
      <c r="R6" s="21">
        <v>2027</v>
      </c>
      <c r="S6" s="80"/>
    </row>
    <row r="7" spans="1:20" s="19" customFormat="1" ht="18.75"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41">
        <v>11</v>
      </c>
      <c r="M7" s="52">
        <v>12</v>
      </c>
      <c r="N7" s="41">
        <v>13</v>
      </c>
      <c r="O7" s="54">
        <v>14</v>
      </c>
      <c r="P7" s="54"/>
      <c r="Q7" s="54"/>
      <c r="R7" s="21">
        <v>14</v>
      </c>
      <c r="S7" s="21">
        <v>15</v>
      </c>
    </row>
    <row r="8" spans="1:20" s="19" customFormat="1" ht="75">
      <c r="B8" s="22">
        <v>1</v>
      </c>
      <c r="C8" s="23" t="s">
        <v>65</v>
      </c>
      <c r="D8" s="24">
        <f t="shared" ref="D8:D13" si="0">SUM(E8:R8)</f>
        <v>276954406.14999998</v>
      </c>
      <c r="E8" s="24">
        <f>E9+E10</f>
        <v>2437000</v>
      </c>
      <c r="F8" s="24">
        <f t="shared" ref="F8:M8" si="1">F9+F10</f>
        <v>1353440</v>
      </c>
      <c r="G8" s="24">
        <f t="shared" si="1"/>
        <v>1323734</v>
      </c>
      <c r="H8" s="24">
        <f t="shared" si="1"/>
        <v>1403811</v>
      </c>
      <c r="I8" s="24">
        <f t="shared" si="1"/>
        <v>7932217</v>
      </c>
      <c r="J8" s="24">
        <f t="shared" si="1"/>
        <v>93465840</v>
      </c>
      <c r="K8" s="24">
        <f t="shared" si="1"/>
        <v>75031708.149999991</v>
      </c>
      <c r="L8" s="42">
        <f t="shared" si="1"/>
        <v>81175271</v>
      </c>
      <c r="M8" s="24">
        <f t="shared" si="1"/>
        <v>3405000</v>
      </c>
      <c r="N8" s="42">
        <f>N9+N10</f>
        <v>3523000</v>
      </c>
      <c r="O8" s="24">
        <f>O9+O10</f>
        <v>2941445</v>
      </c>
      <c r="P8" s="24">
        <f t="shared" ref="P8:Q8" si="2">P9+P10</f>
        <v>2961940</v>
      </c>
      <c r="Q8" s="24">
        <f t="shared" si="2"/>
        <v>0</v>
      </c>
      <c r="R8" s="24">
        <f>R9+R10</f>
        <v>0</v>
      </c>
      <c r="S8" s="25"/>
    </row>
    <row r="9" spans="1:20" s="19" customFormat="1" ht="18.75">
      <c r="B9" s="22">
        <v>2</v>
      </c>
      <c r="C9" s="25" t="s">
        <v>66</v>
      </c>
      <c r="D9" s="24">
        <f t="shared" si="0"/>
        <v>108674138.35999998</v>
      </c>
      <c r="E9" s="24">
        <f t="shared" ref="E9:R9" si="3">E16+E32+E52</f>
        <v>2028000</v>
      </c>
      <c r="F9" s="24">
        <f t="shared" si="3"/>
        <v>1353440</v>
      </c>
      <c r="G9" s="24">
        <f t="shared" si="3"/>
        <v>1323734</v>
      </c>
      <c r="H9" s="24">
        <f t="shared" si="3"/>
        <v>1403811</v>
      </c>
      <c r="I9" s="24">
        <f t="shared" si="3"/>
        <v>2256097</v>
      </c>
      <c r="J9" s="24">
        <f t="shared" si="3"/>
        <v>10066040</v>
      </c>
      <c r="K9" s="24">
        <f t="shared" si="3"/>
        <v>41684760.359999992</v>
      </c>
      <c r="L9" s="42">
        <f t="shared" si="3"/>
        <v>35726871</v>
      </c>
      <c r="M9" s="24">
        <f t="shared" si="3"/>
        <v>3405000</v>
      </c>
      <c r="N9" s="42">
        <f t="shared" si="3"/>
        <v>3523000</v>
      </c>
      <c r="O9" s="24">
        <f t="shared" ref="O9:Q9" si="4">O16+O32+O52</f>
        <v>2941445</v>
      </c>
      <c r="P9" s="24">
        <f t="shared" si="4"/>
        <v>2961940</v>
      </c>
      <c r="Q9" s="24">
        <f t="shared" si="4"/>
        <v>0</v>
      </c>
      <c r="R9" s="24">
        <f t="shared" si="3"/>
        <v>0</v>
      </c>
      <c r="S9" s="25"/>
    </row>
    <row r="10" spans="1:20" s="19" customFormat="1" ht="18.75">
      <c r="B10" s="22">
        <f>B9+1</f>
        <v>3</v>
      </c>
      <c r="C10" s="25" t="s">
        <v>67</v>
      </c>
      <c r="D10" s="24">
        <f t="shared" si="0"/>
        <v>168280267.79000002</v>
      </c>
      <c r="E10" s="24">
        <f>E33</f>
        <v>409000</v>
      </c>
      <c r="F10" s="24">
        <f t="shared" ref="F10:M10" si="5">F33</f>
        <v>0</v>
      </c>
      <c r="G10" s="24">
        <f t="shared" si="5"/>
        <v>0</v>
      </c>
      <c r="H10" s="24">
        <f t="shared" si="5"/>
        <v>0</v>
      </c>
      <c r="I10" s="24">
        <f t="shared" si="5"/>
        <v>5676120</v>
      </c>
      <c r="J10" s="24">
        <f t="shared" si="5"/>
        <v>83399800</v>
      </c>
      <c r="K10" s="24">
        <f t="shared" si="5"/>
        <v>33346947.790000003</v>
      </c>
      <c r="L10" s="42">
        <f t="shared" si="5"/>
        <v>45448400</v>
      </c>
      <c r="M10" s="24">
        <f t="shared" si="5"/>
        <v>0</v>
      </c>
      <c r="N10" s="42">
        <f>N33</f>
        <v>0</v>
      </c>
      <c r="O10" s="24">
        <f>O33</f>
        <v>0</v>
      </c>
      <c r="P10" s="24">
        <f t="shared" ref="P10:Q10" si="6">P33</f>
        <v>0</v>
      </c>
      <c r="Q10" s="24">
        <f t="shared" si="6"/>
        <v>0</v>
      </c>
      <c r="R10" s="24">
        <f>R33</f>
        <v>0</v>
      </c>
      <c r="S10" s="25"/>
    </row>
    <row r="11" spans="1:20" s="19" customFormat="1" ht="18.75">
      <c r="B11" s="22">
        <f>B10+1</f>
        <v>4</v>
      </c>
      <c r="C11" s="26" t="s">
        <v>68</v>
      </c>
      <c r="D11" s="24">
        <f t="shared" si="0"/>
        <v>276954406.14999998</v>
      </c>
      <c r="E11" s="24">
        <f t="shared" ref="E11:R11" si="7">E18+E35+E53</f>
        <v>2437000</v>
      </c>
      <c r="F11" s="24">
        <f t="shared" si="7"/>
        <v>1353440</v>
      </c>
      <c r="G11" s="24">
        <f t="shared" si="7"/>
        <v>1323734</v>
      </c>
      <c r="H11" s="24">
        <f t="shared" si="7"/>
        <v>1403811</v>
      </c>
      <c r="I11" s="24">
        <f t="shared" si="7"/>
        <v>7932217</v>
      </c>
      <c r="J11" s="24">
        <f t="shared" si="7"/>
        <v>93465840</v>
      </c>
      <c r="K11" s="24">
        <f t="shared" si="7"/>
        <v>75031708.149999991</v>
      </c>
      <c r="L11" s="42">
        <f t="shared" si="7"/>
        <v>81175271</v>
      </c>
      <c r="M11" s="24">
        <f t="shared" si="7"/>
        <v>3405000</v>
      </c>
      <c r="N11" s="42">
        <f t="shared" si="7"/>
        <v>3523000</v>
      </c>
      <c r="O11" s="24">
        <f t="shared" ref="O11:Q11" si="8">O18+O35+O53</f>
        <v>2941445</v>
      </c>
      <c r="P11" s="24">
        <f t="shared" si="8"/>
        <v>2961940</v>
      </c>
      <c r="Q11" s="24">
        <f t="shared" si="8"/>
        <v>0</v>
      </c>
      <c r="R11" s="24">
        <f t="shared" si="7"/>
        <v>0</v>
      </c>
      <c r="S11" s="25"/>
    </row>
    <row r="12" spans="1:20" s="19" customFormat="1" ht="18.75">
      <c r="B12" s="22">
        <f>B11+1</f>
        <v>5</v>
      </c>
      <c r="C12" s="25" t="s">
        <v>66</v>
      </c>
      <c r="D12" s="24">
        <f t="shared" si="0"/>
        <v>108674138.35999998</v>
      </c>
      <c r="E12" s="24">
        <f t="shared" ref="E12:R12" si="9">E19+E36+E54</f>
        <v>2028000</v>
      </c>
      <c r="F12" s="24">
        <f t="shared" si="9"/>
        <v>1353440</v>
      </c>
      <c r="G12" s="24">
        <f t="shared" si="9"/>
        <v>1323734</v>
      </c>
      <c r="H12" s="24">
        <f t="shared" si="9"/>
        <v>1403811</v>
      </c>
      <c r="I12" s="24">
        <f t="shared" si="9"/>
        <v>2256097</v>
      </c>
      <c r="J12" s="24">
        <f t="shared" si="9"/>
        <v>10066040</v>
      </c>
      <c r="K12" s="24">
        <f t="shared" si="9"/>
        <v>41684760.359999992</v>
      </c>
      <c r="L12" s="42">
        <f t="shared" si="9"/>
        <v>35726871</v>
      </c>
      <c r="M12" s="24">
        <f t="shared" si="9"/>
        <v>3405000</v>
      </c>
      <c r="N12" s="42">
        <f t="shared" si="9"/>
        <v>3523000</v>
      </c>
      <c r="O12" s="24">
        <f t="shared" ref="O12:Q12" si="10">O19+O36+O54</f>
        <v>2941445</v>
      </c>
      <c r="P12" s="24">
        <f t="shared" si="10"/>
        <v>2961940</v>
      </c>
      <c r="Q12" s="24">
        <f t="shared" si="10"/>
        <v>0</v>
      </c>
      <c r="R12" s="24">
        <f t="shared" si="9"/>
        <v>0</v>
      </c>
      <c r="S12" s="25"/>
    </row>
    <row r="13" spans="1:20" s="19" customFormat="1" ht="18.75">
      <c r="B13" s="22">
        <f>B12+1</f>
        <v>6</v>
      </c>
      <c r="C13" s="25" t="s">
        <v>67</v>
      </c>
      <c r="D13" s="24">
        <f t="shared" si="0"/>
        <v>168280267.79000002</v>
      </c>
      <c r="E13" s="24">
        <f>E33</f>
        <v>409000</v>
      </c>
      <c r="F13" s="24">
        <f t="shared" ref="F13:M13" si="11">F33</f>
        <v>0</v>
      </c>
      <c r="G13" s="24">
        <f t="shared" si="11"/>
        <v>0</v>
      </c>
      <c r="H13" s="24">
        <f t="shared" si="11"/>
        <v>0</v>
      </c>
      <c r="I13" s="24">
        <f t="shared" si="11"/>
        <v>5676120</v>
      </c>
      <c r="J13" s="24">
        <f t="shared" si="11"/>
        <v>83399800</v>
      </c>
      <c r="K13" s="24">
        <f t="shared" si="11"/>
        <v>33346947.790000003</v>
      </c>
      <c r="L13" s="42">
        <f t="shared" si="11"/>
        <v>45448400</v>
      </c>
      <c r="M13" s="24">
        <f t="shared" si="11"/>
        <v>0</v>
      </c>
      <c r="N13" s="42">
        <f>N33</f>
        <v>0</v>
      </c>
      <c r="O13" s="24">
        <f>O33</f>
        <v>0</v>
      </c>
      <c r="P13" s="24">
        <f t="shared" ref="P13:Q13" si="12">P33</f>
        <v>0</v>
      </c>
      <c r="Q13" s="24">
        <f t="shared" si="12"/>
        <v>0</v>
      </c>
      <c r="R13" s="24">
        <f>R33</f>
        <v>0</v>
      </c>
      <c r="S13" s="25"/>
    </row>
    <row r="14" spans="1:20" s="19" customFormat="1" ht="18.75">
      <c r="B14" s="84" t="s">
        <v>69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</row>
    <row r="15" spans="1:20" s="19" customFormat="1" ht="37.5">
      <c r="B15" s="22">
        <v>7</v>
      </c>
      <c r="C15" s="23" t="s">
        <v>70</v>
      </c>
      <c r="D15" s="24">
        <f>SUM(E15:R15)</f>
        <v>10087923</v>
      </c>
      <c r="E15" s="24">
        <f>SUM(E20:E28)</f>
        <v>192000</v>
      </c>
      <c r="F15" s="24">
        <f>SUM(F20:F28)</f>
        <v>228450</v>
      </c>
      <c r="G15" s="24">
        <f>SUM(G20:G28)</f>
        <v>347278</v>
      </c>
      <c r="H15" s="24">
        <f>SUM(H20:H28)</f>
        <v>156000</v>
      </c>
      <c r="I15" s="24">
        <f>SUM(I20:I28)</f>
        <v>128372</v>
      </c>
      <c r="J15" s="24">
        <f t="shared" ref="J15:R15" si="13">J19</f>
        <v>1066000</v>
      </c>
      <c r="K15" s="24">
        <f t="shared" si="13"/>
        <v>1134511</v>
      </c>
      <c r="L15" s="42">
        <f t="shared" si="13"/>
        <v>1252000</v>
      </c>
      <c r="M15" s="24">
        <f t="shared" si="13"/>
        <v>1355000</v>
      </c>
      <c r="N15" s="42">
        <f t="shared" si="13"/>
        <v>1440000</v>
      </c>
      <c r="O15" s="24">
        <f t="shared" ref="O15:Q15" si="14">O19</f>
        <v>1409460</v>
      </c>
      <c r="P15" s="24">
        <f t="shared" si="14"/>
        <v>1378852</v>
      </c>
      <c r="Q15" s="24">
        <f t="shared" si="14"/>
        <v>0</v>
      </c>
      <c r="R15" s="24">
        <f t="shared" si="13"/>
        <v>0</v>
      </c>
      <c r="S15" s="25"/>
    </row>
    <row r="16" spans="1:20" s="19" customFormat="1" ht="18.75">
      <c r="B16" s="22">
        <f>B15+1</f>
        <v>8</v>
      </c>
      <c r="C16" s="23" t="s">
        <v>66</v>
      </c>
      <c r="D16" s="24">
        <f>SUM(E16:R16)</f>
        <v>10087923</v>
      </c>
      <c r="E16" s="24">
        <f>SUM(E20:E28)</f>
        <v>192000</v>
      </c>
      <c r="F16" s="24">
        <f>SUM(F20:F28)</f>
        <v>228450</v>
      </c>
      <c r="G16" s="24">
        <f>SUM(G20:G28)</f>
        <v>347278</v>
      </c>
      <c r="H16" s="24">
        <f>SUM(H20:H28)</f>
        <v>156000</v>
      </c>
      <c r="I16" s="24">
        <f>SUM(I20:I28)</f>
        <v>128372</v>
      </c>
      <c r="J16" s="24">
        <f t="shared" ref="J16:R16" si="15">J19</f>
        <v>1066000</v>
      </c>
      <c r="K16" s="24">
        <f t="shared" si="15"/>
        <v>1134511</v>
      </c>
      <c r="L16" s="42">
        <f t="shared" si="15"/>
        <v>1252000</v>
      </c>
      <c r="M16" s="24">
        <f t="shared" si="15"/>
        <v>1355000</v>
      </c>
      <c r="N16" s="42">
        <f t="shared" si="15"/>
        <v>1440000</v>
      </c>
      <c r="O16" s="24">
        <f t="shared" ref="O16:Q16" si="16">O19</f>
        <v>1409460</v>
      </c>
      <c r="P16" s="24">
        <f t="shared" si="16"/>
        <v>1378852</v>
      </c>
      <c r="Q16" s="24">
        <f t="shared" si="16"/>
        <v>0</v>
      </c>
      <c r="R16" s="24">
        <f t="shared" si="15"/>
        <v>0</v>
      </c>
      <c r="S16" s="25"/>
    </row>
    <row r="17" spans="2:20" s="19" customFormat="1" ht="18.75">
      <c r="B17" s="22">
        <f t="shared" ref="B17:B29" si="17">B16+1</f>
        <v>9</v>
      </c>
      <c r="C17" s="76" t="s">
        <v>68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</row>
    <row r="18" spans="2:20" s="19" customFormat="1" ht="56.25">
      <c r="B18" s="22">
        <f t="shared" si="17"/>
        <v>10</v>
      </c>
      <c r="C18" s="23" t="s">
        <v>71</v>
      </c>
      <c r="D18" s="24">
        <f>D19</f>
        <v>10087923</v>
      </c>
      <c r="E18" s="24">
        <f>SUM(E20:E28)</f>
        <v>192000</v>
      </c>
      <c r="F18" s="24">
        <f>SUM(F20:F28)</f>
        <v>228450</v>
      </c>
      <c r="G18" s="24">
        <f>SUM(G20:G28)</f>
        <v>347278</v>
      </c>
      <c r="H18" s="24">
        <f>SUM(H20:H28)</f>
        <v>156000</v>
      </c>
      <c r="I18" s="24">
        <f>SUM(I20:I28)</f>
        <v>128372</v>
      </c>
      <c r="J18" s="24">
        <f t="shared" ref="J18:R18" si="18">J19</f>
        <v>1066000</v>
      </c>
      <c r="K18" s="24">
        <f t="shared" si="18"/>
        <v>1134511</v>
      </c>
      <c r="L18" s="42">
        <f t="shared" si="18"/>
        <v>1252000</v>
      </c>
      <c r="M18" s="24">
        <f t="shared" si="18"/>
        <v>1355000</v>
      </c>
      <c r="N18" s="42">
        <f t="shared" si="18"/>
        <v>1440000</v>
      </c>
      <c r="O18" s="24">
        <f t="shared" si="18"/>
        <v>1409460</v>
      </c>
      <c r="P18" s="24">
        <f t="shared" si="18"/>
        <v>1378852</v>
      </c>
      <c r="Q18" s="24">
        <f t="shared" si="18"/>
        <v>0</v>
      </c>
      <c r="R18" s="24">
        <f t="shared" si="18"/>
        <v>0</v>
      </c>
      <c r="S18" s="25"/>
    </row>
    <row r="19" spans="2:20" s="19" customFormat="1" ht="18.75">
      <c r="B19" s="22">
        <f t="shared" si="17"/>
        <v>11</v>
      </c>
      <c r="C19" s="23" t="s">
        <v>66</v>
      </c>
      <c r="D19" s="24">
        <f>SUM(D20:D29)</f>
        <v>10087923</v>
      </c>
      <c r="E19" s="24">
        <f>SUM(E20:E29)</f>
        <v>192000</v>
      </c>
      <c r="F19" s="24">
        <f>SUM(F20:F28)</f>
        <v>228450</v>
      </c>
      <c r="G19" s="24">
        <f>SUM(G20:G28)</f>
        <v>347278</v>
      </c>
      <c r="H19" s="24">
        <f>SUM(H20:H28)</f>
        <v>156000</v>
      </c>
      <c r="I19" s="24">
        <f>SUM(I20:I28)</f>
        <v>128372</v>
      </c>
      <c r="J19" s="24">
        <f t="shared" ref="J19:R19" si="19">SUM(J20:J29)</f>
        <v>1066000</v>
      </c>
      <c r="K19" s="24">
        <f t="shared" si="19"/>
        <v>1134511</v>
      </c>
      <c r="L19" s="42">
        <f t="shared" si="19"/>
        <v>1252000</v>
      </c>
      <c r="M19" s="24">
        <f t="shared" si="19"/>
        <v>1355000</v>
      </c>
      <c r="N19" s="42">
        <f t="shared" si="19"/>
        <v>1440000</v>
      </c>
      <c r="O19" s="24">
        <f t="shared" ref="O19:Q19" si="20">SUM(O20:O29)</f>
        <v>1409460</v>
      </c>
      <c r="P19" s="24">
        <f t="shared" si="20"/>
        <v>1378852</v>
      </c>
      <c r="Q19" s="24">
        <f t="shared" si="20"/>
        <v>0</v>
      </c>
      <c r="R19" s="24">
        <f t="shared" si="19"/>
        <v>0</v>
      </c>
      <c r="S19" s="25"/>
    </row>
    <row r="20" spans="2:20" s="19" customFormat="1" ht="112.5">
      <c r="B20" s="22">
        <f t="shared" si="17"/>
        <v>12</v>
      </c>
      <c r="C20" s="23" t="s">
        <v>73</v>
      </c>
      <c r="D20" s="27">
        <f>SUM(E20:R20)</f>
        <v>1340780</v>
      </c>
      <c r="E20" s="27">
        <v>168000</v>
      </c>
      <c r="F20" s="27">
        <v>193000</v>
      </c>
      <c r="G20" s="27">
        <v>295628</v>
      </c>
      <c r="H20" s="27">
        <v>100000</v>
      </c>
      <c r="I20" s="27">
        <v>100000</v>
      </c>
      <c r="J20" s="27">
        <v>120000</v>
      </c>
      <c r="K20" s="27">
        <v>60000</v>
      </c>
      <c r="L20" s="43">
        <v>0</v>
      </c>
      <c r="M20" s="27">
        <v>0</v>
      </c>
      <c r="N20" s="43">
        <v>100000</v>
      </c>
      <c r="O20" s="27">
        <v>101400</v>
      </c>
      <c r="P20" s="27">
        <v>102752</v>
      </c>
      <c r="Q20" s="27">
        <v>0</v>
      </c>
      <c r="R20" s="27">
        <v>0</v>
      </c>
      <c r="S20" s="22" t="s">
        <v>11</v>
      </c>
      <c r="T20" s="28"/>
    </row>
    <row r="21" spans="2:20" s="19" customFormat="1" ht="187.5">
      <c r="B21" s="22">
        <f t="shared" si="17"/>
        <v>13</v>
      </c>
      <c r="C21" s="23" t="s">
        <v>74</v>
      </c>
      <c r="D21" s="27">
        <f t="shared" ref="D21:D29" si="21">SUM(E21:R21)</f>
        <v>32372</v>
      </c>
      <c r="E21" s="27">
        <v>8000</v>
      </c>
      <c r="F21" s="27">
        <v>3000</v>
      </c>
      <c r="G21" s="27">
        <v>3500</v>
      </c>
      <c r="H21" s="27">
        <v>3500</v>
      </c>
      <c r="I21" s="27">
        <v>3672</v>
      </c>
      <c r="J21" s="27">
        <v>4700</v>
      </c>
      <c r="K21" s="27">
        <v>6000</v>
      </c>
      <c r="L21" s="43">
        <v>0</v>
      </c>
      <c r="M21" s="27">
        <v>0</v>
      </c>
      <c r="N21" s="43">
        <v>0</v>
      </c>
      <c r="O21" s="27">
        <v>0</v>
      </c>
      <c r="P21" s="27">
        <v>0</v>
      </c>
      <c r="Q21" s="27">
        <v>0</v>
      </c>
      <c r="R21" s="27">
        <v>0</v>
      </c>
      <c r="S21" s="22" t="s">
        <v>13</v>
      </c>
    </row>
    <row r="22" spans="2:20" s="19" customFormat="1" ht="93.75">
      <c r="B22" s="22">
        <f t="shared" si="17"/>
        <v>14</v>
      </c>
      <c r="C22" s="23" t="s">
        <v>75</v>
      </c>
      <c r="D22" s="27">
        <f t="shared" si="21"/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43">
        <v>0</v>
      </c>
      <c r="M22" s="27">
        <v>0</v>
      </c>
      <c r="N22" s="43">
        <v>0</v>
      </c>
      <c r="O22" s="27">
        <v>0</v>
      </c>
      <c r="P22" s="27">
        <v>0</v>
      </c>
      <c r="Q22" s="27">
        <v>0</v>
      </c>
      <c r="R22" s="27">
        <v>0</v>
      </c>
      <c r="S22" s="22" t="s">
        <v>14</v>
      </c>
    </row>
    <row r="23" spans="2:20" s="19" customFormat="1" ht="56.25">
      <c r="B23" s="22">
        <f t="shared" si="17"/>
        <v>15</v>
      </c>
      <c r="C23" s="29" t="s">
        <v>76</v>
      </c>
      <c r="D23" s="27">
        <f t="shared" si="21"/>
        <v>6810000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900000</v>
      </c>
      <c r="L23" s="43">
        <v>1200000</v>
      </c>
      <c r="M23" s="27">
        <v>1200000</v>
      </c>
      <c r="N23" s="43">
        <v>1200000</v>
      </c>
      <c r="O23" s="27">
        <v>1170000</v>
      </c>
      <c r="P23" s="27">
        <v>1140000</v>
      </c>
      <c r="Q23" s="27">
        <v>0</v>
      </c>
      <c r="R23" s="27">
        <v>0</v>
      </c>
      <c r="S23" s="22" t="s">
        <v>16</v>
      </c>
    </row>
    <row r="24" spans="2:20" s="19" customFormat="1" ht="103.5" customHeight="1">
      <c r="B24" s="22">
        <f t="shared" si="17"/>
        <v>16</v>
      </c>
      <c r="C24" s="29" t="s">
        <v>77</v>
      </c>
      <c r="D24" s="27">
        <f t="shared" si="21"/>
        <v>233795</v>
      </c>
      <c r="E24" s="27">
        <v>4000</v>
      </c>
      <c r="F24" s="27">
        <v>10500</v>
      </c>
      <c r="G24" s="27">
        <v>11550</v>
      </c>
      <c r="H24" s="27">
        <v>12000</v>
      </c>
      <c r="I24" s="27">
        <v>12200</v>
      </c>
      <c r="J24" s="27">
        <v>12300</v>
      </c>
      <c r="K24" s="27">
        <v>25000</v>
      </c>
      <c r="L24" s="43">
        <v>25000</v>
      </c>
      <c r="M24" s="27">
        <v>30000</v>
      </c>
      <c r="N24" s="43">
        <v>30000</v>
      </c>
      <c r="O24" s="27">
        <v>30420</v>
      </c>
      <c r="P24" s="27">
        <v>30825</v>
      </c>
      <c r="Q24" s="27">
        <v>0</v>
      </c>
      <c r="R24" s="27">
        <v>0</v>
      </c>
      <c r="S24" s="22" t="s">
        <v>18</v>
      </c>
    </row>
    <row r="25" spans="2:20" s="19" customFormat="1" ht="112.5">
      <c r="B25" s="22">
        <f t="shared" si="17"/>
        <v>17</v>
      </c>
      <c r="C25" s="29" t="s">
        <v>78</v>
      </c>
      <c r="D25" s="27">
        <f t="shared" si="21"/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43">
        <v>0</v>
      </c>
      <c r="M25" s="27">
        <v>0</v>
      </c>
      <c r="N25" s="43">
        <v>0</v>
      </c>
      <c r="O25" s="27">
        <v>0</v>
      </c>
      <c r="P25" s="27">
        <v>0</v>
      </c>
      <c r="Q25" s="27">
        <v>0</v>
      </c>
      <c r="R25" s="27">
        <v>0</v>
      </c>
      <c r="S25" s="30" t="s">
        <v>27</v>
      </c>
      <c r="T25" s="31"/>
    </row>
    <row r="26" spans="2:20" s="19" customFormat="1" ht="75">
      <c r="B26" s="22">
        <f t="shared" si="17"/>
        <v>18</v>
      </c>
      <c r="C26" s="29" t="s">
        <v>79</v>
      </c>
      <c r="D26" s="27">
        <f t="shared" si="21"/>
        <v>168865</v>
      </c>
      <c r="E26" s="27">
        <v>3000</v>
      </c>
      <c r="F26" s="27">
        <v>3150</v>
      </c>
      <c r="G26" s="27">
        <v>7300</v>
      </c>
      <c r="H26" s="27">
        <v>10500</v>
      </c>
      <c r="I26" s="27">
        <v>12500</v>
      </c>
      <c r="J26" s="27">
        <v>20000</v>
      </c>
      <c r="K26" s="27">
        <v>30000</v>
      </c>
      <c r="L26" s="43">
        <v>27000</v>
      </c>
      <c r="M26" s="27">
        <v>25000</v>
      </c>
      <c r="N26" s="43">
        <v>10000</v>
      </c>
      <c r="O26" s="27">
        <v>10140</v>
      </c>
      <c r="P26" s="27">
        <v>10275</v>
      </c>
      <c r="Q26" s="27">
        <v>0</v>
      </c>
      <c r="R26" s="27">
        <v>0</v>
      </c>
      <c r="S26" s="30" t="s">
        <v>34</v>
      </c>
      <c r="T26" s="32"/>
    </row>
    <row r="27" spans="2:20" s="19" customFormat="1" ht="75">
      <c r="B27" s="22">
        <f t="shared" si="17"/>
        <v>19</v>
      </c>
      <c r="C27" s="29" t="s">
        <v>80</v>
      </c>
      <c r="D27" s="27">
        <f t="shared" si="21"/>
        <v>78100</v>
      </c>
      <c r="E27" s="27">
        <v>9000</v>
      </c>
      <c r="F27" s="27">
        <v>9800</v>
      </c>
      <c r="G27" s="27">
        <v>29300</v>
      </c>
      <c r="H27" s="27">
        <v>30000</v>
      </c>
      <c r="I27" s="27">
        <v>0</v>
      </c>
      <c r="J27" s="27">
        <v>0</v>
      </c>
      <c r="K27" s="27">
        <v>0</v>
      </c>
      <c r="L27" s="43">
        <v>0</v>
      </c>
      <c r="M27" s="27">
        <v>0</v>
      </c>
      <c r="N27" s="43">
        <v>0</v>
      </c>
      <c r="O27" s="27">
        <v>0</v>
      </c>
      <c r="P27" s="27">
        <v>0</v>
      </c>
      <c r="Q27" s="27">
        <v>0</v>
      </c>
      <c r="R27" s="27">
        <v>0</v>
      </c>
      <c r="S27" s="30" t="s">
        <v>37</v>
      </c>
      <c r="T27" s="32"/>
    </row>
    <row r="28" spans="2:20" s="19" customFormat="1" ht="56.25">
      <c r="B28" s="22">
        <f t="shared" si="17"/>
        <v>20</v>
      </c>
      <c r="C28" s="29" t="s">
        <v>81</v>
      </c>
      <c r="D28" s="27">
        <f t="shared" si="21"/>
        <v>9000</v>
      </c>
      <c r="E28" s="27">
        <v>0</v>
      </c>
      <c r="F28" s="27">
        <v>9000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43">
        <v>0</v>
      </c>
      <c r="M28" s="27">
        <v>0</v>
      </c>
      <c r="N28" s="43">
        <v>0</v>
      </c>
      <c r="O28" s="27">
        <v>0</v>
      </c>
      <c r="P28" s="27">
        <v>0</v>
      </c>
      <c r="Q28" s="27">
        <v>0</v>
      </c>
      <c r="R28" s="27">
        <v>0</v>
      </c>
      <c r="S28" s="30" t="s">
        <v>37</v>
      </c>
      <c r="T28" s="32"/>
    </row>
    <row r="29" spans="2:20" s="19" customFormat="1" ht="75">
      <c r="B29" s="22">
        <f t="shared" si="17"/>
        <v>21</v>
      </c>
      <c r="C29" s="33" t="s">
        <v>82</v>
      </c>
      <c r="D29" s="27">
        <f t="shared" si="21"/>
        <v>1415011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909000</v>
      </c>
      <c r="K29" s="27">
        <v>113511</v>
      </c>
      <c r="L29" s="43">
        <v>0</v>
      </c>
      <c r="M29" s="27">
        <v>100000</v>
      </c>
      <c r="N29" s="43">
        <v>100000</v>
      </c>
      <c r="O29" s="27">
        <v>97500</v>
      </c>
      <c r="P29" s="27">
        <v>95000</v>
      </c>
      <c r="Q29" s="27">
        <v>0</v>
      </c>
      <c r="R29" s="27">
        <v>0</v>
      </c>
      <c r="S29" s="30" t="s">
        <v>34</v>
      </c>
      <c r="T29" s="32"/>
    </row>
    <row r="30" spans="2:20" s="19" customFormat="1" ht="18.75">
      <c r="B30" s="84" t="s">
        <v>99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31"/>
    </row>
    <row r="31" spans="2:20" s="19" customFormat="1" ht="37.5">
      <c r="B31" s="22">
        <v>22</v>
      </c>
      <c r="C31" s="23" t="s">
        <v>72</v>
      </c>
      <c r="D31" s="27">
        <f>D35</f>
        <v>265828267.15000001</v>
      </c>
      <c r="E31" s="27">
        <f>E32+E33</f>
        <v>2120000</v>
      </c>
      <c r="F31" s="27">
        <f t="shared" ref="F31:M31" si="22">F35</f>
        <v>1013820</v>
      </c>
      <c r="G31" s="27">
        <f t="shared" si="22"/>
        <v>865286</v>
      </c>
      <c r="H31" s="27">
        <f t="shared" si="22"/>
        <v>1247811</v>
      </c>
      <c r="I31" s="27">
        <f t="shared" si="22"/>
        <v>7803845</v>
      </c>
      <c r="J31" s="27">
        <f t="shared" si="22"/>
        <v>92399840</v>
      </c>
      <c r="K31" s="27">
        <f t="shared" si="22"/>
        <v>73897197.149999991</v>
      </c>
      <c r="L31" s="43">
        <f t="shared" si="22"/>
        <v>79898470</v>
      </c>
      <c r="M31" s="27">
        <f>M35</f>
        <v>1849000</v>
      </c>
      <c r="N31" s="43">
        <f t="shared" ref="N31:R33" si="23">N35</f>
        <v>1924000</v>
      </c>
      <c r="O31" s="27">
        <f t="shared" ref="O31:Q31" si="24">O35</f>
        <v>1376960</v>
      </c>
      <c r="P31" s="27">
        <f t="shared" si="24"/>
        <v>1432038</v>
      </c>
      <c r="Q31" s="27">
        <f t="shared" si="24"/>
        <v>0</v>
      </c>
      <c r="R31" s="27">
        <f t="shared" si="23"/>
        <v>0</v>
      </c>
      <c r="S31" s="25"/>
    </row>
    <row r="32" spans="2:20" s="19" customFormat="1" ht="18.75">
      <c r="B32" s="22">
        <f>B31+1</f>
        <v>23</v>
      </c>
      <c r="C32" s="23" t="s">
        <v>66</v>
      </c>
      <c r="D32" s="27">
        <f>D36</f>
        <v>97547999.359999985</v>
      </c>
      <c r="E32" s="27">
        <f>E41+E39</f>
        <v>1711000</v>
      </c>
      <c r="F32" s="27">
        <f t="shared" ref="F32:M32" si="25">F36</f>
        <v>1013820</v>
      </c>
      <c r="G32" s="27">
        <f t="shared" si="25"/>
        <v>865286</v>
      </c>
      <c r="H32" s="27">
        <f t="shared" si="25"/>
        <v>1247811</v>
      </c>
      <c r="I32" s="27">
        <f t="shared" si="25"/>
        <v>2127725</v>
      </c>
      <c r="J32" s="27">
        <f t="shared" si="25"/>
        <v>9000040</v>
      </c>
      <c r="K32" s="27">
        <f t="shared" si="25"/>
        <v>40550249.359999992</v>
      </c>
      <c r="L32" s="43">
        <f t="shared" si="25"/>
        <v>34450070</v>
      </c>
      <c r="M32" s="27">
        <f>M36</f>
        <v>1849000</v>
      </c>
      <c r="N32" s="43">
        <f t="shared" si="23"/>
        <v>1924000</v>
      </c>
      <c r="O32" s="27">
        <f t="shared" ref="O32:Q32" si="26">O36</f>
        <v>1376960</v>
      </c>
      <c r="P32" s="27">
        <f t="shared" si="26"/>
        <v>1432038</v>
      </c>
      <c r="Q32" s="27">
        <f t="shared" si="26"/>
        <v>0</v>
      </c>
      <c r="R32" s="27">
        <f t="shared" si="23"/>
        <v>0</v>
      </c>
      <c r="S32" s="25"/>
    </row>
    <row r="33" spans="2:20" s="19" customFormat="1" ht="18.75">
      <c r="B33" s="22">
        <f t="shared" ref="B33:B49" si="27">B32+1</f>
        <v>24</v>
      </c>
      <c r="C33" s="23" t="s">
        <v>67</v>
      </c>
      <c r="D33" s="27">
        <f>D37</f>
        <v>168280267.79000002</v>
      </c>
      <c r="E33" s="27">
        <f t="shared" ref="E33:M33" si="28">E37</f>
        <v>409000</v>
      </c>
      <c r="F33" s="27">
        <f t="shared" si="28"/>
        <v>0</v>
      </c>
      <c r="G33" s="27">
        <f t="shared" si="28"/>
        <v>0</v>
      </c>
      <c r="H33" s="27">
        <f t="shared" si="28"/>
        <v>0</v>
      </c>
      <c r="I33" s="27">
        <f t="shared" si="28"/>
        <v>5676120</v>
      </c>
      <c r="J33" s="27">
        <f t="shared" si="28"/>
        <v>83399800</v>
      </c>
      <c r="K33" s="27">
        <f t="shared" si="28"/>
        <v>33346947.790000003</v>
      </c>
      <c r="L33" s="43">
        <f t="shared" si="28"/>
        <v>45448400</v>
      </c>
      <c r="M33" s="27">
        <f t="shared" si="28"/>
        <v>0</v>
      </c>
      <c r="N33" s="43">
        <f t="shared" si="23"/>
        <v>0</v>
      </c>
      <c r="O33" s="27">
        <f t="shared" ref="O33:Q33" si="29">O37</f>
        <v>0</v>
      </c>
      <c r="P33" s="27">
        <f t="shared" si="29"/>
        <v>0</v>
      </c>
      <c r="Q33" s="27">
        <f t="shared" si="29"/>
        <v>0</v>
      </c>
      <c r="R33" s="27">
        <f t="shared" si="23"/>
        <v>0</v>
      </c>
      <c r="S33" s="25"/>
    </row>
    <row r="34" spans="2:20" s="19" customFormat="1" ht="18.75">
      <c r="B34" s="22">
        <f t="shared" si="27"/>
        <v>25</v>
      </c>
      <c r="C34" s="76" t="s">
        <v>68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</row>
    <row r="35" spans="2:20" s="19" customFormat="1" ht="56.25">
      <c r="B35" s="22">
        <f t="shared" si="27"/>
        <v>26</v>
      </c>
      <c r="C35" s="23" t="s">
        <v>71</v>
      </c>
      <c r="D35" s="27">
        <f>D36+D37</f>
        <v>265828267.15000001</v>
      </c>
      <c r="E35" s="27">
        <f>E36+E37</f>
        <v>2120000</v>
      </c>
      <c r="F35" s="27">
        <f t="shared" ref="F35:M35" si="30">F36+F37</f>
        <v>1013820</v>
      </c>
      <c r="G35" s="27">
        <f t="shared" si="30"/>
        <v>865286</v>
      </c>
      <c r="H35" s="27">
        <f t="shared" si="30"/>
        <v>1247811</v>
      </c>
      <c r="I35" s="27">
        <f t="shared" si="30"/>
        <v>7803845</v>
      </c>
      <c r="J35" s="27">
        <f>J36+J37</f>
        <v>92399840</v>
      </c>
      <c r="K35" s="27">
        <f>K36+K37</f>
        <v>73897197.149999991</v>
      </c>
      <c r="L35" s="43">
        <f>L36+L37</f>
        <v>79898470</v>
      </c>
      <c r="M35" s="27">
        <f>M36+M37</f>
        <v>1849000</v>
      </c>
      <c r="N35" s="43">
        <f>N36+N37</f>
        <v>1924000</v>
      </c>
      <c r="O35" s="27">
        <f>O36+O37</f>
        <v>1376960</v>
      </c>
      <c r="P35" s="27">
        <f t="shared" ref="P35:Q35" si="31">P36+P37</f>
        <v>1432038</v>
      </c>
      <c r="Q35" s="27">
        <f t="shared" si="31"/>
        <v>0</v>
      </c>
      <c r="R35" s="27">
        <f>R36+R37</f>
        <v>0</v>
      </c>
      <c r="S35" s="27"/>
    </row>
    <row r="36" spans="2:20" s="19" customFormat="1" ht="18.75">
      <c r="B36" s="22">
        <f t="shared" si="27"/>
        <v>27</v>
      </c>
      <c r="C36" s="23" t="s">
        <v>66</v>
      </c>
      <c r="D36" s="27">
        <f>SUM(E36:R36)</f>
        <v>97547999.359999985</v>
      </c>
      <c r="E36" s="27">
        <f>E41+E42+E43+E44+E45+E39</f>
        <v>1711000</v>
      </c>
      <c r="F36" s="27">
        <f>F41+F42+F43+F44+F45</f>
        <v>1013820</v>
      </c>
      <c r="G36" s="27">
        <f>G41+G42+G43+G44+G45</f>
        <v>865286</v>
      </c>
      <c r="H36" s="27">
        <f>H41+H42+H43+H44+H45</f>
        <v>1247811</v>
      </c>
      <c r="I36" s="27">
        <f>I41+I42+I43+I45</f>
        <v>2127725</v>
      </c>
      <c r="J36" s="27">
        <f>J41+J42+J43+J45</f>
        <v>9000040</v>
      </c>
      <c r="K36" s="27">
        <f>K41+K42+K43+K45</f>
        <v>40550249.359999992</v>
      </c>
      <c r="L36" s="43">
        <f>L39+L41+L42+L43+L45</f>
        <v>34450070</v>
      </c>
      <c r="M36" s="27">
        <f>M39+M41+M42+M43+M45+M48</f>
        <v>1849000</v>
      </c>
      <c r="N36" s="43">
        <f>N39+N41+N42+N43+N45+N48</f>
        <v>1924000</v>
      </c>
      <c r="O36" s="27">
        <f>O39+O41+O42+O43+O45</f>
        <v>1376960</v>
      </c>
      <c r="P36" s="27">
        <f t="shared" ref="P36:Q36" si="32">P39+P41+P42+P43+P45</f>
        <v>1432038</v>
      </c>
      <c r="Q36" s="27">
        <f t="shared" si="32"/>
        <v>0</v>
      </c>
      <c r="R36" s="27">
        <f>R39+R41+R42+R43+R45</f>
        <v>0</v>
      </c>
      <c r="S36" s="27"/>
    </row>
    <row r="37" spans="2:20" s="19" customFormat="1" ht="18.75">
      <c r="B37" s="22">
        <f t="shared" si="27"/>
        <v>28</v>
      </c>
      <c r="C37" s="23" t="s">
        <v>67</v>
      </c>
      <c r="D37" s="27">
        <f>SUM(E37:R37)</f>
        <v>168280267.79000002</v>
      </c>
      <c r="E37" s="27">
        <f>E46+E40</f>
        <v>409000</v>
      </c>
      <c r="F37" s="27">
        <f t="shared" ref="F37:M37" si="33">F46+F40</f>
        <v>0</v>
      </c>
      <c r="G37" s="27">
        <f t="shared" si="33"/>
        <v>0</v>
      </c>
      <c r="H37" s="27">
        <f t="shared" si="33"/>
        <v>0</v>
      </c>
      <c r="I37" s="27">
        <f t="shared" si="33"/>
        <v>5676120</v>
      </c>
      <c r="J37" s="27">
        <f>J46+J40</f>
        <v>83399800</v>
      </c>
      <c r="K37" s="27">
        <f>K46+K40</f>
        <v>33346947.790000003</v>
      </c>
      <c r="L37" s="43">
        <f>L46+L40</f>
        <v>45448400</v>
      </c>
      <c r="M37" s="27">
        <f t="shared" si="33"/>
        <v>0</v>
      </c>
      <c r="N37" s="43">
        <f>N46+N40</f>
        <v>0</v>
      </c>
      <c r="O37" s="27">
        <f>O46+O40</f>
        <v>0</v>
      </c>
      <c r="P37" s="27">
        <f t="shared" ref="P37:Q37" si="34">P46+P40</f>
        <v>0</v>
      </c>
      <c r="Q37" s="27">
        <f t="shared" si="34"/>
        <v>0</v>
      </c>
      <c r="R37" s="27">
        <f>R46+R40</f>
        <v>0</v>
      </c>
      <c r="S37" s="27"/>
    </row>
    <row r="38" spans="2:20" s="19" customFormat="1" ht="93.75">
      <c r="B38" s="22">
        <f t="shared" si="27"/>
        <v>29</v>
      </c>
      <c r="C38" s="29" t="s">
        <v>83</v>
      </c>
      <c r="D38" s="27">
        <f>SUM(E38:R38)</f>
        <v>1192121</v>
      </c>
      <c r="E38" s="27">
        <f>E39+E40</f>
        <v>1192121</v>
      </c>
      <c r="F38" s="27">
        <f t="shared" ref="F38:R38" si="35">F39+F40</f>
        <v>0</v>
      </c>
      <c r="G38" s="27">
        <f t="shared" si="35"/>
        <v>0</v>
      </c>
      <c r="H38" s="27">
        <f t="shared" si="35"/>
        <v>0</v>
      </c>
      <c r="I38" s="27">
        <f t="shared" si="35"/>
        <v>0</v>
      </c>
      <c r="J38" s="27">
        <f t="shared" si="35"/>
        <v>0</v>
      </c>
      <c r="K38" s="27">
        <f t="shared" si="35"/>
        <v>0</v>
      </c>
      <c r="L38" s="43">
        <f t="shared" si="35"/>
        <v>0</v>
      </c>
      <c r="M38" s="27">
        <f t="shared" si="35"/>
        <v>0</v>
      </c>
      <c r="N38" s="43">
        <f t="shared" si="35"/>
        <v>0</v>
      </c>
      <c r="O38" s="27">
        <f t="shared" ref="O38:Q38" si="36">O39+O40</f>
        <v>0</v>
      </c>
      <c r="P38" s="27">
        <f t="shared" si="36"/>
        <v>0</v>
      </c>
      <c r="Q38" s="27">
        <f t="shared" si="36"/>
        <v>0</v>
      </c>
      <c r="R38" s="27">
        <f t="shared" si="35"/>
        <v>0</v>
      </c>
      <c r="S38" s="34" t="s">
        <v>42</v>
      </c>
      <c r="T38" s="35"/>
    </row>
    <row r="39" spans="2:20" s="19" customFormat="1" ht="18.75">
      <c r="B39" s="22">
        <f t="shared" si="27"/>
        <v>30</v>
      </c>
      <c r="C39" s="23" t="s">
        <v>66</v>
      </c>
      <c r="D39" s="27">
        <f t="shared" ref="D39:D46" si="37">SUM(E39:R39)</f>
        <v>783121</v>
      </c>
      <c r="E39" s="27">
        <v>783121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43">
        <v>0</v>
      </c>
      <c r="M39" s="27">
        <v>0</v>
      </c>
      <c r="N39" s="43">
        <v>0</v>
      </c>
      <c r="O39" s="27">
        <v>0</v>
      </c>
      <c r="P39" s="27">
        <v>0</v>
      </c>
      <c r="Q39" s="27">
        <v>0</v>
      </c>
      <c r="R39" s="27">
        <v>0</v>
      </c>
      <c r="S39" s="34"/>
      <c r="T39" s="31"/>
    </row>
    <row r="40" spans="2:20" s="19" customFormat="1" ht="18.75">
      <c r="B40" s="22">
        <f t="shared" si="27"/>
        <v>31</v>
      </c>
      <c r="C40" s="23" t="s">
        <v>67</v>
      </c>
      <c r="D40" s="27">
        <f t="shared" si="37"/>
        <v>409000</v>
      </c>
      <c r="E40" s="27">
        <v>409000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43">
        <v>0</v>
      </c>
      <c r="M40" s="27">
        <v>0</v>
      </c>
      <c r="N40" s="43">
        <v>0</v>
      </c>
      <c r="O40" s="27">
        <v>0</v>
      </c>
      <c r="P40" s="27">
        <v>0</v>
      </c>
      <c r="Q40" s="27">
        <v>0</v>
      </c>
      <c r="R40" s="27">
        <v>0</v>
      </c>
      <c r="S40" s="34"/>
      <c r="T40" s="31"/>
    </row>
    <row r="41" spans="2:20" s="19" customFormat="1" ht="37.5">
      <c r="B41" s="22">
        <f t="shared" si="27"/>
        <v>32</v>
      </c>
      <c r="C41" s="29" t="s">
        <v>84</v>
      </c>
      <c r="D41" s="27">
        <f t="shared" si="37"/>
        <v>12809578</v>
      </c>
      <c r="E41" s="27">
        <v>927879</v>
      </c>
      <c r="F41" s="27">
        <v>749969</v>
      </c>
      <c r="G41" s="27">
        <v>865286</v>
      </c>
      <c r="H41" s="27">
        <v>1079487</v>
      </c>
      <c r="I41" s="27">
        <v>1027725</v>
      </c>
      <c r="J41" s="27">
        <v>600040</v>
      </c>
      <c r="K41" s="27">
        <v>1370486</v>
      </c>
      <c r="L41" s="43">
        <v>995000</v>
      </c>
      <c r="M41" s="27">
        <v>1060708</v>
      </c>
      <c r="N41" s="43">
        <v>1324000</v>
      </c>
      <c r="O41" s="27">
        <v>1376960</v>
      </c>
      <c r="P41" s="27">
        <v>1432038</v>
      </c>
      <c r="Q41" s="27">
        <v>0</v>
      </c>
      <c r="R41" s="27">
        <v>0</v>
      </c>
      <c r="S41" s="34" t="s">
        <v>43</v>
      </c>
      <c r="T41" s="35"/>
    </row>
    <row r="42" spans="2:20" s="19" customFormat="1" ht="56.25">
      <c r="B42" s="22">
        <f t="shared" si="27"/>
        <v>33</v>
      </c>
      <c r="C42" s="29" t="s">
        <v>85</v>
      </c>
      <c r="D42" s="27">
        <f t="shared" si="37"/>
        <v>263851</v>
      </c>
      <c r="E42" s="27">
        <v>0</v>
      </c>
      <c r="F42" s="27">
        <v>263851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43">
        <v>0</v>
      </c>
      <c r="M42" s="27">
        <v>0</v>
      </c>
      <c r="N42" s="43">
        <v>0</v>
      </c>
      <c r="O42" s="27">
        <v>0</v>
      </c>
      <c r="P42" s="27">
        <v>0</v>
      </c>
      <c r="Q42" s="27">
        <v>0</v>
      </c>
      <c r="R42" s="27">
        <v>0</v>
      </c>
      <c r="S42" s="34" t="s">
        <v>43</v>
      </c>
      <c r="T42" s="35"/>
    </row>
    <row r="43" spans="2:20" s="19" customFormat="1" ht="112.5">
      <c r="B43" s="22">
        <f t="shared" si="27"/>
        <v>34</v>
      </c>
      <c r="C43" s="29" t="s">
        <v>86</v>
      </c>
      <c r="D43" s="27">
        <f t="shared" si="37"/>
        <v>168324</v>
      </c>
      <c r="E43" s="27">
        <v>0</v>
      </c>
      <c r="F43" s="27">
        <v>0</v>
      </c>
      <c r="G43" s="27">
        <v>0</v>
      </c>
      <c r="H43" s="27">
        <v>168324</v>
      </c>
      <c r="I43" s="27">
        <v>0</v>
      </c>
      <c r="J43" s="27">
        <v>0</v>
      </c>
      <c r="K43" s="27">
        <v>0</v>
      </c>
      <c r="L43" s="43">
        <v>0</v>
      </c>
      <c r="M43" s="27">
        <v>0</v>
      </c>
      <c r="N43" s="43">
        <v>0</v>
      </c>
      <c r="O43" s="27">
        <v>0</v>
      </c>
      <c r="P43" s="27">
        <v>0</v>
      </c>
      <c r="Q43" s="27">
        <v>0</v>
      </c>
      <c r="R43" s="27">
        <v>0</v>
      </c>
      <c r="S43" s="34" t="s">
        <v>47</v>
      </c>
      <c r="T43" s="35"/>
    </row>
    <row r="44" spans="2:20" s="19" customFormat="1" ht="138.75" customHeight="1">
      <c r="B44" s="22">
        <f t="shared" si="27"/>
        <v>35</v>
      </c>
      <c r="C44" s="29" t="s">
        <v>87</v>
      </c>
      <c r="D44" s="27">
        <f t="shared" si="37"/>
        <v>250006101.14999998</v>
      </c>
      <c r="E44" s="27">
        <v>0</v>
      </c>
      <c r="F44" s="27">
        <v>0</v>
      </c>
      <c r="G44" s="27">
        <v>0</v>
      </c>
      <c r="H44" s="27">
        <v>0</v>
      </c>
      <c r="I44" s="27">
        <f>I45+I46</f>
        <v>6776120</v>
      </c>
      <c r="J44" s="27">
        <f t="shared" ref="J44:R44" si="38">J45+J46</f>
        <v>91799800</v>
      </c>
      <c r="K44" s="27">
        <f t="shared" si="38"/>
        <v>72526711.149999991</v>
      </c>
      <c r="L44" s="43">
        <f t="shared" si="38"/>
        <v>78903470</v>
      </c>
      <c r="M44" s="27">
        <f t="shared" si="38"/>
        <v>0</v>
      </c>
      <c r="N44" s="43">
        <f t="shared" si="38"/>
        <v>0</v>
      </c>
      <c r="O44" s="27">
        <f t="shared" ref="O44:Q44" si="39">O45+O46</f>
        <v>0</v>
      </c>
      <c r="P44" s="27">
        <f t="shared" si="39"/>
        <v>0</v>
      </c>
      <c r="Q44" s="27">
        <f t="shared" si="39"/>
        <v>0</v>
      </c>
      <c r="R44" s="27">
        <f t="shared" si="38"/>
        <v>0</v>
      </c>
      <c r="S44" s="34" t="s">
        <v>49</v>
      </c>
      <c r="T44" s="35"/>
    </row>
    <row r="45" spans="2:20" s="19" customFormat="1" ht="31.5" customHeight="1">
      <c r="B45" s="22">
        <f t="shared" si="27"/>
        <v>36</v>
      </c>
      <c r="C45" s="23" t="s">
        <v>66</v>
      </c>
      <c r="D45" s="27">
        <f t="shared" si="37"/>
        <v>82134833.359999985</v>
      </c>
      <c r="E45" s="27">
        <v>0</v>
      </c>
      <c r="F45" s="27">
        <v>0</v>
      </c>
      <c r="G45" s="27">
        <v>0</v>
      </c>
      <c r="H45" s="27">
        <v>0</v>
      </c>
      <c r="I45" s="27">
        <v>1100000</v>
      </c>
      <c r="J45" s="27">
        <v>8400000</v>
      </c>
      <c r="K45" s="27">
        <f>37611250.58+247067.37+925424.94+423883-27862.53</f>
        <v>39179763.359999992</v>
      </c>
      <c r="L45" s="43">
        <v>33455070</v>
      </c>
      <c r="M45" s="27">
        <v>0</v>
      </c>
      <c r="N45" s="43">
        <v>0</v>
      </c>
      <c r="O45" s="27">
        <v>0</v>
      </c>
      <c r="P45" s="27">
        <v>0</v>
      </c>
      <c r="Q45" s="27">
        <v>0</v>
      </c>
      <c r="R45" s="27">
        <v>0</v>
      </c>
      <c r="S45" s="27"/>
    </row>
    <row r="46" spans="2:20" s="19" customFormat="1" ht="28.5" customHeight="1">
      <c r="B46" s="22">
        <f t="shared" si="27"/>
        <v>37</v>
      </c>
      <c r="C46" s="23" t="s">
        <v>67</v>
      </c>
      <c r="D46" s="27">
        <f t="shared" si="37"/>
        <v>167871267.79000002</v>
      </c>
      <c r="E46" s="27">
        <v>0</v>
      </c>
      <c r="F46" s="27">
        <v>0</v>
      </c>
      <c r="G46" s="27">
        <v>0</v>
      </c>
      <c r="H46" s="27">
        <v>0</v>
      </c>
      <c r="I46" s="27">
        <v>5676120</v>
      </c>
      <c r="J46" s="27">
        <v>83399800</v>
      </c>
      <c r="K46" s="27">
        <f>33099880.42+247067.37</f>
        <v>33346947.790000003</v>
      </c>
      <c r="L46" s="43">
        <v>45448400</v>
      </c>
      <c r="M46" s="27">
        <v>0</v>
      </c>
      <c r="N46" s="43">
        <v>0</v>
      </c>
      <c r="O46" s="27">
        <v>0</v>
      </c>
      <c r="P46" s="27">
        <v>0</v>
      </c>
      <c r="Q46" s="27">
        <v>0</v>
      </c>
      <c r="R46" s="27">
        <v>0</v>
      </c>
      <c r="S46" s="27"/>
    </row>
    <row r="47" spans="2:20" s="19" customFormat="1" ht="60.75" customHeight="1">
      <c r="B47" s="22">
        <f t="shared" si="27"/>
        <v>38</v>
      </c>
      <c r="C47" s="29" t="s">
        <v>90</v>
      </c>
      <c r="D47" s="27">
        <f>D48+D49</f>
        <v>1388292</v>
      </c>
      <c r="E47" s="27">
        <f t="shared" ref="E47:R47" si="40">E48+E49</f>
        <v>0</v>
      </c>
      <c r="F47" s="27">
        <f t="shared" si="40"/>
        <v>0</v>
      </c>
      <c r="G47" s="27">
        <f t="shared" si="40"/>
        <v>0</v>
      </c>
      <c r="H47" s="27">
        <f t="shared" si="40"/>
        <v>0</v>
      </c>
      <c r="I47" s="27">
        <f t="shared" si="40"/>
        <v>0</v>
      </c>
      <c r="J47" s="27">
        <f t="shared" si="40"/>
        <v>0</v>
      </c>
      <c r="K47" s="27">
        <f t="shared" si="40"/>
        <v>0</v>
      </c>
      <c r="L47" s="43">
        <f t="shared" si="40"/>
        <v>0</v>
      </c>
      <c r="M47" s="27">
        <f>M48+M49</f>
        <v>788292</v>
      </c>
      <c r="N47" s="43">
        <f>N48+N49</f>
        <v>600000</v>
      </c>
      <c r="O47" s="27">
        <f t="shared" ref="O47:Q47" si="41">O48+O49</f>
        <v>0</v>
      </c>
      <c r="P47" s="27">
        <f t="shared" si="41"/>
        <v>0</v>
      </c>
      <c r="Q47" s="27">
        <f t="shared" si="41"/>
        <v>0</v>
      </c>
      <c r="R47" s="27">
        <f t="shared" si="40"/>
        <v>0</v>
      </c>
      <c r="S47" s="27" t="s">
        <v>91</v>
      </c>
    </row>
    <row r="48" spans="2:20" s="19" customFormat="1" ht="28.5" customHeight="1">
      <c r="B48" s="22">
        <f t="shared" si="27"/>
        <v>39</v>
      </c>
      <c r="C48" s="23" t="s">
        <v>66</v>
      </c>
      <c r="D48" s="27">
        <f>SUM(E48:R48)</f>
        <v>1388292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43">
        <v>0</v>
      </c>
      <c r="M48" s="27">
        <v>788292</v>
      </c>
      <c r="N48" s="43">
        <v>600000</v>
      </c>
      <c r="O48" s="27">
        <v>0</v>
      </c>
      <c r="P48" s="27">
        <v>0</v>
      </c>
      <c r="Q48" s="27">
        <v>0</v>
      </c>
      <c r="R48" s="27">
        <v>0</v>
      </c>
      <c r="S48" s="27"/>
    </row>
    <row r="49" spans="2:20" s="19" customFormat="1" ht="28.5" customHeight="1">
      <c r="B49" s="22">
        <f t="shared" si="27"/>
        <v>40</v>
      </c>
      <c r="C49" s="23" t="s">
        <v>67</v>
      </c>
      <c r="D49" s="27">
        <f>SUM(E49:R49)</f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43">
        <v>0</v>
      </c>
      <c r="M49" s="27">
        <v>0</v>
      </c>
      <c r="N49" s="43">
        <v>0</v>
      </c>
      <c r="O49" s="27">
        <v>0</v>
      </c>
      <c r="P49" s="27">
        <v>0</v>
      </c>
      <c r="Q49" s="27">
        <v>0</v>
      </c>
      <c r="R49" s="27">
        <v>0</v>
      </c>
      <c r="S49" s="27"/>
    </row>
    <row r="50" spans="2:20" s="19" customFormat="1" ht="18.75" customHeight="1">
      <c r="B50" s="76" t="s">
        <v>51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2:20" s="19" customFormat="1" ht="37.5">
      <c r="B51" s="22">
        <v>41</v>
      </c>
      <c r="C51" s="23" t="s">
        <v>94</v>
      </c>
      <c r="D51" s="24">
        <f>D53</f>
        <v>1038216</v>
      </c>
      <c r="E51" s="24">
        <f t="shared" ref="E51:M51" si="42">E53</f>
        <v>125000</v>
      </c>
      <c r="F51" s="24">
        <f t="shared" si="42"/>
        <v>111170</v>
      </c>
      <c r="G51" s="24">
        <f t="shared" si="42"/>
        <v>111170</v>
      </c>
      <c r="H51" s="24">
        <f t="shared" si="42"/>
        <v>0</v>
      </c>
      <c r="I51" s="24">
        <f t="shared" si="42"/>
        <v>0</v>
      </c>
      <c r="J51" s="24">
        <f t="shared" si="42"/>
        <v>0</v>
      </c>
      <c r="K51" s="24">
        <f t="shared" si="42"/>
        <v>0</v>
      </c>
      <c r="L51" s="42">
        <f t="shared" si="42"/>
        <v>24801</v>
      </c>
      <c r="M51" s="24">
        <f t="shared" si="42"/>
        <v>201000</v>
      </c>
      <c r="N51" s="42">
        <f>N53</f>
        <v>159000</v>
      </c>
      <c r="O51" s="24">
        <f>O53</f>
        <v>155025</v>
      </c>
      <c r="P51" s="24">
        <f t="shared" ref="P51:Q51" si="43">P53</f>
        <v>151050</v>
      </c>
      <c r="Q51" s="24">
        <f t="shared" si="43"/>
        <v>0</v>
      </c>
      <c r="R51" s="24">
        <f>R53</f>
        <v>0</v>
      </c>
      <c r="S51" s="25"/>
    </row>
    <row r="52" spans="2:20" s="19" customFormat="1" ht="18.75">
      <c r="B52" s="22">
        <f>B51+1</f>
        <v>42</v>
      </c>
      <c r="C52" s="23" t="s">
        <v>66</v>
      </c>
      <c r="D52" s="24">
        <f>D54</f>
        <v>1038216</v>
      </c>
      <c r="E52" s="24">
        <f t="shared" ref="E52:M52" si="44">E54</f>
        <v>125000</v>
      </c>
      <c r="F52" s="24">
        <f t="shared" si="44"/>
        <v>111170</v>
      </c>
      <c r="G52" s="24">
        <f t="shared" si="44"/>
        <v>111170</v>
      </c>
      <c r="H52" s="24">
        <f t="shared" si="44"/>
        <v>0</v>
      </c>
      <c r="I52" s="24">
        <f t="shared" si="44"/>
        <v>0</v>
      </c>
      <c r="J52" s="24">
        <f t="shared" si="44"/>
        <v>0</v>
      </c>
      <c r="K52" s="24">
        <f t="shared" si="44"/>
        <v>0</v>
      </c>
      <c r="L52" s="42">
        <f t="shared" si="44"/>
        <v>24801</v>
      </c>
      <c r="M52" s="24">
        <f t="shared" si="44"/>
        <v>201000</v>
      </c>
      <c r="N52" s="42">
        <f>N54</f>
        <v>159000</v>
      </c>
      <c r="O52" s="24">
        <f>O54</f>
        <v>155025</v>
      </c>
      <c r="P52" s="24">
        <f t="shared" ref="P52:Q52" si="45">P54</f>
        <v>151050</v>
      </c>
      <c r="Q52" s="24">
        <f t="shared" si="45"/>
        <v>0</v>
      </c>
      <c r="R52" s="24">
        <f>R54</f>
        <v>0</v>
      </c>
      <c r="S52" s="26"/>
    </row>
    <row r="53" spans="2:20" s="19" customFormat="1" ht="56.25">
      <c r="B53" s="22">
        <f>B52+1</f>
        <v>43</v>
      </c>
      <c r="C53" s="23" t="s">
        <v>71</v>
      </c>
      <c r="D53" s="27">
        <f>D55+D56</f>
        <v>1038216</v>
      </c>
      <c r="E53" s="27">
        <f t="shared" ref="E53:M53" si="46">E55+E56</f>
        <v>125000</v>
      </c>
      <c r="F53" s="27">
        <f t="shared" si="46"/>
        <v>111170</v>
      </c>
      <c r="G53" s="27">
        <f t="shared" si="46"/>
        <v>111170</v>
      </c>
      <c r="H53" s="27">
        <f t="shared" si="46"/>
        <v>0</v>
      </c>
      <c r="I53" s="27">
        <f t="shared" si="46"/>
        <v>0</v>
      </c>
      <c r="J53" s="27">
        <f t="shared" si="46"/>
        <v>0</v>
      </c>
      <c r="K53" s="27">
        <f t="shared" si="46"/>
        <v>0</v>
      </c>
      <c r="L53" s="43">
        <f t="shared" si="46"/>
        <v>24801</v>
      </c>
      <c r="M53" s="27">
        <f t="shared" si="46"/>
        <v>201000</v>
      </c>
      <c r="N53" s="43">
        <f>N55+N56</f>
        <v>159000</v>
      </c>
      <c r="O53" s="27">
        <f>O55+O56</f>
        <v>155025</v>
      </c>
      <c r="P53" s="27">
        <f t="shared" ref="P53:Q53" si="47">P55+P56</f>
        <v>151050</v>
      </c>
      <c r="Q53" s="27">
        <f t="shared" si="47"/>
        <v>0</v>
      </c>
      <c r="R53" s="27">
        <f>R55+R56</f>
        <v>0</v>
      </c>
      <c r="S53" s="36"/>
      <c r="T53" s="31"/>
    </row>
    <row r="54" spans="2:20" s="19" customFormat="1" ht="18.75">
      <c r="B54" s="22">
        <f>B53+1</f>
        <v>44</v>
      </c>
      <c r="C54" s="23" t="s">
        <v>66</v>
      </c>
      <c r="D54" s="27">
        <f>D55+D56</f>
        <v>1038216</v>
      </c>
      <c r="E54" s="27">
        <f t="shared" ref="E54:M54" si="48">E55+E56</f>
        <v>125000</v>
      </c>
      <c r="F54" s="27">
        <f t="shared" si="48"/>
        <v>111170</v>
      </c>
      <c r="G54" s="27">
        <f t="shared" si="48"/>
        <v>111170</v>
      </c>
      <c r="H54" s="27">
        <f t="shared" si="48"/>
        <v>0</v>
      </c>
      <c r="I54" s="27">
        <f t="shared" si="48"/>
        <v>0</v>
      </c>
      <c r="J54" s="27">
        <f t="shared" si="48"/>
        <v>0</v>
      </c>
      <c r="K54" s="27">
        <f t="shared" si="48"/>
        <v>0</v>
      </c>
      <c r="L54" s="43">
        <f t="shared" si="48"/>
        <v>24801</v>
      </c>
      <c r="M54" s="27">
        <f t="shared" si="48"/>
        <v>201000</v>
      </c>
      <c r="N54" s="43">
        <f>N55+N56</f>
        <v>159000</v>
      </c>
      <c r="O54" s="27">
        <f>O55+O56</f>
        <v>155025</v>
      </c>
      <c r="P54" s="27">
        <f t="shared" ref="P54:Q54" si="49">P55+P56</f>
        <v>151050</v>
      </c>
      <c r="Q54" s="27">
        <f t="shared" si="49"/>
        <v>0</v>
      </c>
      <c r="R54" s="27">
        <v>0</v>
      </c>
      <c r="S54" s="36"/>
      <c r="T54" s="31"/>
    </row>
    <row r="55" spans="2:20" s="19" customFormat="1" ht="56.25">
      <c r="B55" s="22">
        <f>B54+1</f>
        <v>45</v>
      </c>
      <c r="C55" s="23" t="s">
        <v>88</v>
      </c>
      <c r="D55" s="27">
        <f>SUM(E55:R55)</f>
        <v>754876</v>
      </c>
      <c r="E55" s="27">
        <v>64000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43">
        <v>24801</v>
      </c>
      <c r="M55" s="27">
        <v>201000</v>
      </c>
      <c r="N55" s="43">
        <v>159000</v>
      </c>
      <c r="O55" s="27">
        <v>155025</v>
      </c>
      <c r="P55" s="27">
        <v>151050</v>
      </c>
      <c r="Q55" s="27">
        <v>0</v>
      </c>
      <c r="R55" s="27">
        <v>0</v>
      </c>
      <c r="S55" s="34" t="s">
        <v>56</v>
      </c>
      <c r="T55" s="35"/>
    </row>
    <row r="56" spans="2:20" s="19" customFormat="1" ht="93.75">
      <c r="B56" s="22">
        <f>B55+1</f>
        <v>46</v>
      </c>
      <c r="C56" s="23" t="s">
        <v>89</v>
      </c>
      <c r="D56" s="27">
        <f>SUM(E56:R56)</f>
        <v>283340</v>
      </c>
      <c r="E56" s="27">
        <v>61000</v>
      </c>
      <c r="F56" s="27">
        <v>111170</v>
      </c>
      <c r="G56" s="27">
        <v>111170</v>
      </c>
      <c r="H56" s="27">
        <v>0</v>
      </c>
      <c r="I56" s="27">
        <v>0</v>
      </c>
      <c r="J56" s="27">
        <v>0</v>
      </c>
      <c r="K56" s="27">
        <v>0</v>
      </c>
      <c r="L56" s="43">
        <v>0</v>
      </c>
      <c r="M56" s="27">
        <v>0</v>
      </c>
      <c r="N56" s="43">
        <v>0</v>
      </c>
      <c r="O56" s="27">
        <v>0</v>
      </c>
      <c r="P56" s="27">
        <v>0</v>
      </c>
      <c r="Q56" s="27">
        <v>0</v>
      </c>
      <c r="R56" s="27">
        <v>0</v>
      </c>
      <c r="S56" s="34" t="s">
        <v>56</v>
      </c>
      <c r="T56" s="35"/>
    </row>
    <row r="57" spans="2:20" s="19" customFormat="1" ht="18.75">
      <c r="L57" s="44"/>
      <c r="N57" s="44"/>
    </row>
    <row r="72" spans="3:3">
      <c r="C72" s="37"/>
    </row>
  </sheetData>
  <mergeCells count="11">
    <mergeCell ref="B50:S50"/>
    <mergeCell ref="A3:T3"/>
    <mergeCell ref="B5:B6"/>
    <mergeCell ref="C5:C6"/>
    <mergeCell ref="S5:S6"/>
    <mergeCell ref="D5:R5"/>
    <mergeCell ref="B14:S14"/>
    <mergeCell ref="B30:S30"/>
    <mergeCell ref="C34:S34"/>
    <mergeCell ref="C17:S17"/>
    <mergeCell ref="O1:S1"/>
  </mergeCells>
  <phoneticPr fontId="0" type="noConversion"/>
  <pageMargins left="0.36" right="0.28999999999999998" top="0.74803149606299213" bottom="0.39370078740157483" header="0.31496062992125984" footer="0.31496062992125984"/>
  <pageSetup paperSize="9" scale="40" firstPageNumber="7" fitToHeight="9" orientation="landscape" useFirstPageNumber="1" r:id="rId1"/>
  <headerFooter>
    <oddHeader>&amp;C&amp;"Times New Roman,обычный"&amp;14&amp;P</oddHeader>
  </headerFooter>
  <cellWatches>
    <cellWatch r="T44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Целевые показатели</vt:lpstr>
      <vt:lpstr>План мероприятий</vt:lpstr>
      <vt:lpstr>'План мероприятий'!Область_печати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GKH-2</dc:creator>
  <cp:lastModifiedBy>Cherkasov</cp:lastModifiedBy>
  <cp:lastPrinted>2023-03-02T06:47:55Z</cp:lastPrinted>
  <dcterms:created xsi:type="dcterms:W3CDTF">2020-07-09T06:36:44Z</dcterms:created>
  <dcterms:modified xsi:type="dcterms:W3CDTF">2023-03-02T09:23:17Z</dcterms:modified>
</cp:coreProperties>
</file>