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Апрель\№ 196 от 23.04.2024 отчет за 1 квартал\"/>
    </mc:Choice>
  </mc:AlternateContent>
  <bookViews>
    <workbookView xWindow="-120" yWindow="-120" windowWidth="29040" windowHeight="15840" activeTab="2"/>
  </bookViews>
  <sheets>
    <sheet name="пр 3" sheetId="1" r:id="rId1"/>
    <sheet name="пр 4" sheetId="2" r:id="rId2"/>
    <sheet name="пр 5" sheetId="3" r:id="rId3"/>
  </sheets>
  <definedNames>
    <definedName name="_xlnm._FilterDatabase" localSheetId="1" hidden="1">'пр 4'!$A$6:$I$543</definedName>
    <definedName name="_xlnm.Print_Area" localSheetId="0">'пр 3'!$A$3:$H$526</definedName>
    <definedName name="_xlnm.Print_Area" localSheetId="1">'пр 4'!$A$3:$I$543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5" i="1" l="1"/>
  <c r="G524" i="1"/>
  <c r="F524" i="1"/>
  <c r="F523" i="1" s="1"/>
  <c r="F522" i="1" s="1"/>
  <c r="F521" i="1" s="1"/>
  <c r="F520" i="1" s="1"/>
  <c r="H519" i="1"/>
  <c r="G518" i="1"/>
  <c r="F518" i="1"/>
  <c r="F517" i="1" s="1"/>
  <c r="F516" i="1" s="1"/>
  <c r="F515" i="1" s="1"/>
  <c r="F514" i="1" s="1"/>
  <c r="H513" i="1"/>
  <c r="G512" i="1"/>
  <c r="F512" i="1"/>
  <c r="H511" i="1"/>
  <c r="G510" i="1"/>
  <c r="F510" i="1"/>
  <c r="H509" i="1"/>
  <c r="H508" i="1"/>
  <c r="G507" i="1"/>
  <c r="F507" i="1"/>
  <c r="H506" i="1"/>
  <c r="H505" i="1"/>
  <c r="G504" i="1"/>
  <c r="H504" i="1" s="1"/>
  <c r="F504" i="1"/>
  <c r="H500" i="1"/>
  <c r="G499" i="1"/>
  <c r="F499" i="1"/>
  <c r="F496" i="1" s="1"/>
  <c r="H498" i="1"/>
  <c r="G497" i="1"/>
  <c r="F497" i="1"/>
  <c r="G496" i="1"/>
  <c r="H495" i="1"/>
  <c r="G494" i="1"/>
  <c r="F494" i="1"/>
  <c r="H493" i="1"/>
  <c r="G492" i="1"/>
  <c r="F492" i="1"/>
  <c r="H491" i="1"/>
  <c r="G490" i="1"/>
  <c r="F490" i="1"/>
  <c r="H489" i="1"/>
  <c r="G488" i="1"/>
  <c r="F488" i="1"/>
  <c r="H487" i="1"/>
  <c r="G486" i="1"/>
  <c r="F486" i="1"/>
  <c r="H482" i="1"/>
  <c r="G481" i="1"/>
  <c r="F481" i="1"/>
  <c r="H480" i="1"/>
  <c r="G479" i="1"/>
  <c r="F479" i="1"/>
  <c r="H478" i="1"/>
  <c r="G477" i="1"/>
  <c r="F477" i="1"/>
  <c r="H475" i="1"/>
  <c r="G474" i="1"/>
  <c r="G473" i="1" s="1"/>
  <c r="F474" i="1"/>
  <c r="H469" i="1"/>
  <c r="H468" i="1"/>
  <c r="G467" i="1"/>
  <c r="F467" i="1"/>
  <c r="H466" i="1"/>
  <c r="G465" i="1"/>
  <c r="F465" i="1"/>
  <c r="H463" i="1"/>
  <c r="G462" i="1"/>
  <c r="H462" i="1" s="1"/>
  <c r="F462" i="1"/>
  <c r="F461" i="1" s="1"/>
  <c r="H460" i="1"/>
  <c r="H459" i="1"/>
  <c r="G458" i="1"/>
  <c r="F458" i="1"/>
  <c r="H457" i="1"/>
  <c r="G456" i="1"/>
  <c r="F456" i="1"/>
  <c r="H456" i="1" s="1"/>
  <c r="H455" i="1"/>
  <c r="G454" i="1"/>
  <c r="G451" i="1" s="1"/>
  <c r="F454" i="1"/>
  <c r="H453" i="1"/>
  <c r="G452" i="1"/>
  <c r="F452" i="1"/>
  <c r="H452" i="1" s="1"/>
  <c r="H448" i="1"/>
  <c r="G447" i="1"/>
  <c r="H447" i="1" s="1"/>
  <c r="F447" i="1"/>
  <c r="F446" i="1" s="1"/>
  <c r="F445" i="1" s="1"/>
  <c r="H444" i="1"/>
  <c r="G443" i="1"/>
  <c r="F443" i="1"/>
  <c r="H442" i="1"/>
  <c r="G441" i="1"/>
  <c r="H441" i="1" s="1"/>
  <c r="F441" i="1"/>
  <c r="F440" i="1"/>
  <c r="F439" i="1" s="1"/>
  <c r="H437" i="1"/>
  <c r="G436" i="1"/>
  <c r="F436" i="1"/>
  <c r="H435" i="1"/>
  <c r="H434" i="1"/>
  <c r="G433" i="1"/>
  <c r="H433" i="1" s="1"/>
  <c r="F433" i="1"/>
  <c r="H432" i="1"/>
  <c r="H431" i="1"/>
  <c r="G430" i="1"/>
  <c r="F430" i="1"/>
  <c r="H429" i="1"/>
  <c r="H428" i="1"/>
  <c r="G427" i="1"/>
  <c r="H427" i="1" s="1"/>
  <c r="F427" i="1"/>
  <c r="H425" i="1"/>
  <c r="G424" i="1"/>
  <c r="F424" i="1"/>
  <c r="H423" i="1"/>
  <c r="G422" i="1"/>
  <c r="H422" i="1" s="1"/>
  <c r="F422" i="1"/>
  <c r="H417" i="1"/>
  <c r="G416" i="1"/>
  <c r="F416" i="1"/>
  <c r="H415" i="1"/>
  <c r="H414" i="1"/>
  <c r="G413" i="1"/>
  <c r="F413" i="1"/>
  <c r="H412" i="1"/>
  <c r="G411" i="1"/>
  <c r="F411" i="1"/>
  <c r="H410" i="1"/>
  <c r="H409" i="1"/>
  <c r="G408" i="1"/>
  <c r="F408" i="1"/>
  <c r="H404" i="1"/>
  <c r="G403" i="1"/>
  <c r="F403" i="1"/>
  <c r="F402" i="1" s="1"/>
  <c r="G402" i="1"/>
  <c r="H401" i="1"/>
  <c r="G400" i="1"/>
  <c r="F400" i="1"/>
  <c r="H399" i="1"/>
  <c r="G398" i="1"/>
  <c r="F398" i="1"/>
  <c r="H397" i="1"/>
  <c r="G396" i="1"/>
  <c r="F396" i="1"/>
  <c r="H395" i="1"/>
  <c r="G394" i="1"/>
  <c r="H394" i="1" s="1"/>
  <c r="F394" i="1"/>
  <c r="H393" i="1"/>
  <c r="G392" i="1"/>
  <c r="F392" i="1"/>
  <c r="F391" i="1" s="1"/>
  <c r="H390" i="1"/>
  <c r="G389" i="1"/>
  <c r="F389" i="1"/>
  <c r="F388" i="1" s="1"/>
  <c r="H387" i="1"/>
  <c r="G386" i="1"/>
  <c r="F386" i="1"/>
  <c r="H385" i="1"/>
  <c r="G384" i="1"/>
  <c r="H384" i="1" s="1"/>
  <c r="F384" i="1"/>
  <c r="H379" i="1"/>
  <c r="G378" i="1"/>
  <c r="F378" i="1"/>
  <c r="H377" i="1"/>
  <c r="H376" i="1"/>
  <c r="G375" i="1"/>
  <c r="F375" i="1"/>
  <c r="H374" i="1"/>
  <c r="H373" i="1"/>
  <c r="H372" i="1"/>
  <c r="G371" i="1"/>
  <c r="F371" i="1"/>
  <c r="H370" i="1"/>
  <c r="H369" i="1"/>
  <c r="G368" i="1"/>
  <c r="F368" i="1"/>
  <c r="H366" i="1"/>
  <c r="G365" i="1"/>
  <c r="F365" i="1"/>
  <c r="H364" i="1"/>
  <c r="H363" i="1"/>
  <c r="G362" i="1"/>
  <c r="F362" i="1"/>
  <c r="H361" i="1"/>
  <c r="G360" i="1"/>
  <c r="F360" i="1"/>
  <c r="H359" i="1"/>
  <c r="H358" i="1"/>
  <c r="G357" i="1"/>
  <c r="F357" i="1"/>
  <c r="H356" i="1"/>
  <c r="H355" i="1"/>
  <c r="H354" i="1"/>
  <c r="G353" i="1"/>
  <c r="F353" i="1"/>
  <c r="H353" i="1" s="1"/>
  <c r="H351" i="1"/>
  <c r="H350" i="1"/>
  <c r="G349" i="1"/>
  <c r="F349" i="1"/>
  <c r="F348" i="1" s="1"/>
  <c r="G348" i="1"/>
  <c r="H345" i="1"/>
  <c r="G344" i="1"/>
  <c r="F344" i="1"/>
  <c r="F343" i="1" s="1"/>
  <c r="H342" i="1"/>
  <c r="G341" i="1"/>
  <c r="F341" i="1"/>
  <c r="H340" i="1"/>
  <c r="G339" i="1"/>
  <c r="F339" i="1"/>
  <c r="H338" i="1"/>
  <c r="G337" i="1"/>
  <c r="F337" i="1"/>
  <c r="H335" i="1"/>
  <c r="G334" i="1"/>
  <c r="G333" i="1" s="1"/>
  <c r="F334" i="1"/>
  <c r="H330" i="1"/>
  <c r="G329" i="1"/>
  <c r="F329" i="1"/>
  <c r="H328" i="1"/>
  <c r="G327" i="1"/>
  <c r="F327" i="1"/>
  <c r="H325" i="1"/>
  <c r="G324" i="1"/>
  <c r="F324" i="1"/>
  <c r="F323" i="1" s="1"/>
  <c r="H320" i="1"/>
  <c r="G319" i="1"/>
  <c r="F319" i="1"/>
  <c r="H318" i="1"/>
  <c r="G317" i="1"/>
  <c r="F317" i="1"/>
  <c r="H316" i="1"/>
  <c r="H315" i="1"/>
  <c r="G314" i="1"/>
  <c r="F314" i="1"/>
  <c r="H312" i="1"/>
  <c r="H311" i="1"/>
  <c r="G310" i="1"/>
  <c r="F310" i="1"/>
  <c r="H309" i="1"/>
  <c r="H308" i="1"/>
  <c r="G307" i="1"/>
  <c r="F307" i="1"/>
  <c r="H306" i="1"/>
  <c r="H305" i="1"/>
  <c r="G304" i="1"/>
  <c r="F304" i="1"/>
  <c r="H303" i="1"/>
  <c r="G302" i="1"/>
  <c r="F302" i="1"/>
  <c r="H301" i="1"/>
  <c r="H300" i="1"/>
  <c r="G299" i="1"/>
  <c r="F299" i="1"/>
  <c r="H298" i="1"/>
  <c r="H297" i="1"/>
  <c r="G296" i="1"/>
  <c r="F296" i="1"/>
  <c r="F295" i="1" s="1"/>
  <c r="H294" i="1"/>
  <c r="H293" i="1"/>
  <c r="G292" i="1"/>
  <c r="F292" i="1"/>
  <c r="H288" i="1"/>
  <c r="G287" i="1"/>
  <c r="F287" i="1"/>
  <c r="F286" i="1" s="1"/>
  <c r="G286" i="1"/>
  <c r="H285" i="1"/>
  <c r="G284" i="1"/>
  <c r="F284" i="1"/>
  <c r="H283" i="1"/>
  <c r="G282" i="1"/>
  <c r="F282" i="1"/>
  <c r="H280" i="1"/>
  <c r="G279" i="1"/>
  <c r="F279" i="1"/>
  <c r="H274" i="1"/>
  <c r="G273" i="1"/>
  <c r="F273" i="1"/>
  <c r="H272" i="1"/>
  <c r="G271" i="1"/>
  <c r="F271" i="1"/>
  <c r="H270" i="1"/>
  <c r="G269" i="1"/>
  <c r="F269" i="1"/>
  <c r="H268" i="1"/>
  <c r="G267" i="1"/>
  <c r="F267" i="1"/>
  <c r="H266" i="1"/>
  <c r="G265" i="1"/>
  <c r="F265" i="1"/>
  <c r="H260" i="1"/>
  <c r="G259" i="1"/>
  <c r="F259" i="1"/>
  <c r="H258" i="1"/>
  <c r="G257" i="1"/>
  <c r="H257" i="1" s="1"/>
  <c r="F257" i="1"/>
  <c r="H254" i="1"/>
  <c r="G253" i="1"/>
  <c r="F253" i="1"/>
  <c r="H252" i="1"/>
  <c r="G251" i="1"/>
  <c r="F251" i="1"/>
  <c r="H249" i="1"/>
  <c r="G248" i="1"/>
  <c r="F248" i="1"/>
  <c r="H247" i="1"/>
  <c r="G246" i="1"/>
  <c r="F246" i="1"/>
  <c r="H245" i="1"/>
  <c r="G244" i="1"/>
  <c r="F244" i="1"/>
  <c r="H243" i="1"/>
  <c r="G242" i="1"/>
  <c r="F242" i="1"/>
  <c r="H241" i="1"/>
  <c r="H240" i="1"/>
  <c r="G239" i="1"/>
  <c r="F239" i="1"/>
  <c r="H238" i="1"/>
  <c r="G237" i="1"/>
  <c r="F237" i="1"/>
  <c r="H236" i="1"/>
  <c r="G235" i="1"/>
  <c r="F235" i="1"/>
  <c r="H231" i="1"/>
  <c r="G230" i="1"/>
  <c r="F230" i="1"/>
  <c r="F229" i="1" s="1"/>
  <c r="H228" i="1"/>
  <c r="G227" i="1"/>
  <c r="H227" i="1" s="1"/>
  <c r="F227" i="1"/>
  <c r="H226" i="1"/>
  <c r="G225" i="1"/>
  <c r="F225" i="1"/>
  <c r="H224" i="1"/>
  <c r="G223" i="1"/>
  <c r="F223" i="1"/>
  <c r="H221" i="1"/>
  <c r="G220" i="1"/>
  <c r="F220" i="1"/>
  <c r="H219" i="1"/>
  <c r="H218" i="1"/>
  <c r="G217" i="1"/>
  <c r="F217" i="1"/>
  <c r="G216" i="1"/>
  <c r="H213" i="1"/>
  <c r="G212" i="1"/>
  <c r="F212" i="1"/>
  <c r="F211" i="1" s="1"/>
  <c r="H207" i="1"/>
  <c r="G206" i="1"/>
  <c r="F206" i="1"/>
  <c r="H205" i="1"/>
  <c r="G204" i="1"/>
  <c r="F204" i="1"/>
  <c r="H202" i="1"/>
  <c r="G201" i="1"/>
  <c r="H201" i="1" s="1"/>
  <c r="F201" i="1"/>
  <c r="H200" i="1"/>
  <c r="G199" i="1"/>
  <c r="F199" i="1"/>
  <c r="F198" i="1" s="1"/>
  <c r="H197" i="1"/>
  <c r="G196" i="1"/>
  <c r="H196" i="1" s="1"/>
  <c r="F196" i="1"/>
  <c r="H195" i="1"/>
  <c r="G194" i="1"/>
  <c r="F194" i="1"/>
  <c r="F193" i="1" s="1"/>
  <c r="H190" i="1"/>
  <c r="G189" i="1"/>
  <c r="G188" i="1" s="1"/>
  <c r="F189" i="1"/>
  <c r="F188" i="1" s="1"/>
  <c r="H187" i="1"/>
  <c r="G186" i="1"/>
  <c r="F186" i="1"/>
  <c r="F185" i="1" s="1"/>
  <c r="H182" i="1"/>
  <c r="G181" i="1"/>
  <c r="G180" i="1" s="1"/>
  <c r="F181" i="1"/>
  <c r="H179" i="1"/>
  <c r="G178" i="1"/>
  <c r="F178" i="1"/>
  <c r="H177" i="1"/>
  <c r="G176" i="1"/>
  <c r="F176" i="1"/>
  <c r="H175" i="1"/>
  <c r="G174" i="1"/>
  <c r="F174" i="1"/>
  <c r="H173" i="1"/>
  <c r="G172" i="1"/>
  <c r="F172" i="1"/>
  <c r="H171" i="1"/>
  <c r="G170" i="1"/>
  <c r="F170" i="1"/>
  <c r="H169" i="1"/>
  <c r="H168" i="1"/>
  <c r="G167" i="1"/>
  <c r="F167" i="1"/>
  <c r="H163" i="1"/>
  <c r="G162" i="1"/>
  <c r="F162" i="1"/>
  <c r="F161" i="1" s="1"/>
  <c r="F160" i="1" s="1"/>
  <c r="F159" i="1" s="1"/>
  <c r="H158" i="1"/>
  <c r="G157" i="1"/>
  <c r="G156" i="1" s="1"/>
  <c r="G155" i="1" s="1"/>
  <c r="G154" i="1" s="1"/>
  <c r="F157" i="1"/>
  <c r="F156" i="1" s="1"/>
  <c r="H153" i="1"/>
  <c r="G152" i="1"/>
  <c r="F152" i="1"/>
  <c r="H151" i="1"/>
  <c r="G150" i="1"/>
  <c r="F150" i="1"/>
  <c r="H146" i="1"/>
  <c r="G145" i="1"/>
  <c r="F145" i="1"/>
  <c r="H144" i="1"/>
  <c r="G143" i="1"/>
  <c r="F143" i="1"/>
  <c r="H141" i="1"/>
  <c r="G140" i="1"/>
  <c r="F140" i="1"/>
  <c r="F139" i="1" s="1"/>
  <c r="H136" i="1"/>
  <c r="G135" i="1"/>
  <c r="F135" i="1"/>
  <c r="H134" i="1"/>
  <c r="G133" i="1"/>
  <c r="F133" i="1"/>
  <c r="F132" i="1" s="1"/>
  <c r="F131" i="1" s="1"/>
  <c r="H130" i="1"/>
  <c r="G129" i="1"/>
  <c r="F129" i="1"/>
  <c r="H128" i="1"/>
  <c r="G127" i="1"/>
  <c r="F127" i="1"/>
  <c r="H126" i="1"/>
  <c r="G125" i="1"/>
  <c r="F125" i="1"/>
  <c r="H122" i="1"/>
  <c r="G121" i="1"/>
  <c r="F121" i="1"/>
  <c r="H121" i="1" s="1"/>
  <c r="H120" i="1"/>
  <c r="G119" i="1"/>
  <c r="F119" i="1"/>
  <c r="H118" i="1"/>
  <c r="G117" i="1"/>
  <c r="F117" i="1"/>
  <c r="H117" i="1" s="1"/>
  <c r="H116" i="1"/>
  <c r="G115" i="1"/>
  <c r="G114" i="1" s="1"/>
  <c r="F115" i="1"/>
  <c r="H113" i="1"/>
  <c r="H112" i="1"/>
  <c r="H111" i="1"/>
  <c r="H110" i="1"/>
  <c r="G109" i="1"/>
  <c r="F109" i="1"/>
  <c r="H108" i="1"/>
  <c r="G107" i="1"/>
  <c r="F107" i="1"/>
  <c r="H106" i="1"/>
  <c r="G105" i="1"/>
  <c r="F105" i="1"/>
  <c r="H101" i="1"/>
  <c r="G100" i="1"/>
  <c r="F100" i="1"/>
  <c r="F99" i="1" s="1"/>
  <c r="F98" i="1" s="1"/>
  <c r="F97" i="1" s="1"/>
  <c r="H95" i="1"/>
  <c r="G94" i="1"/>
  <c r="F94" i="1"/>
  <c r="F93" i="1" s="1"/>
  <c r="F92" i="1" s="1"/>
  <c r="F91" i="1" s="1"/>
  <c r="H90" i="1"/>
  <c r="G89" i="1"/>
  <c r="F89" i="1"/>
  <c r="F88" i="1" s="1"/>
  <c r="H87" i="1"/>
  <c r="H86" i="1"/>
  <c r="H85" i="1"/>
  <c r="G84" i="1"/>
  <c r="F84" i="1"/>
  <c r="H83" i="1"/>
  <c r="G82" i="1"/>
  <c r="F82" i="1"/>
  <c r="H81" i="1"/>
  <c r="H80" i="1"/>
  <c r="H79" i="1"/>
  <c r="G78" i="1"/>
  <c r="H78" i="1" s="1"/>
  <c r="F78" i="1"/>
  <c r="H76" i="1"/>
  <c r="G75" i="1"/>
  <c r="F75" i="1"/>
  <c r="F74" i="1" s="1"/>
  <c r="H73" i="1"/>
  <c r="G72" i="1"/>
  <c r="F72" i="1"/>
  <c r="H71" i="1"/>
  <c r="H70" i="1"/>
  <c r="G69" i="1"/>
  <c r="F69" i="1"/>
  <c r="F68" i="1" s="1"/>
  <c r="H67" i="1"/>
  <c r="G66" i="1"/>
  <c r="G65" i="1" s="1"/>
  <c r="F66" i="1"/>
  <c r="F65" i="1" s="1"/>
  <c r="H63" i="1"/>
  <c r="G62" i="1"/>
  <c r="H62" i="1" s="1"/>
  <c r="F62" i="1"/>
  <c r="H61" i="1"/>
  <c r="G60" i="1"/>
  <c r="F60" i="1"/>
  <c r="H59" i="1"/>
  <c r="G58" i="1"/>
  <c r="F58" i="1"/>
  <c r="H57" i="1"/>
  <c r="G56" i="1"/>
  <c r="F56" i="1"/>
  <c r="H55" i="1"/>
  <c r="G54" i="1"/>
  <c r="H54" i="1" s="1"/>
  <c r="F54" i="1"/>
  <c r="H50" i="1"/>
  <c r="G49" i="1"/>
  <c r="F49" i="1"/>
  <c r="F48" i="1" s="1"/>
  <c r="F47" i="1" s="1"/>
  <c r="H46" i="1"/>
  <c r="G45" i="1"/>
  <c r="F45" i="1"/>
  <c r="H44" i="1"/>
  <c r="H43" i="1"/>
  <c r="G42" i="1"/>
  <c r="F42" i="1"/>
  <c r="H40" i="1"/>
  <c r="H39" i="1"/>
  <c r="G38" i="1"/>
  <c r="G37" i="1" s="1"/>
  <c r="F38" i="1"/>
  <c r="F37" i="1" s="1"/>
  <c r="F36" i="1" s="1"/>
  <c r="H34" i="1"/>
  <c r="G33" i="1"/>
  <c r="G32" i="1" s="1"/>
  <c r="G31" i="1" s="1"/>
  <c r="F33" i="1"/>
  <c r="F32" i="1" s="1"/>
  <c r="H30" i="1"/>
  <c r="H29" i="1"/>
  <c r="H28" i="1"/>
  <c r="H27" i="1"/>
  <c r="G26" i="1"/>
  <c r="F26" i="1"/>
  <c r="F25" i="1" s="1"/>
  <c r="F24" i="1" s="1"/>
  <c r="H23" i="1"/>
  <c r="G22" i="1"/>
  <c r="F22" i="1"/>
  <c r="H21" i="1"/>
  <c r="H20" i="1"/>
  <c r="G19" i="1"/>
  <c r="F19" i="1"/>
  <c r="H18" i="1"/>
  <c r="G17" i="1"/>
  <c r="F17" i="1"/>
  <c r="H14" i="1"/>
  <c r="G13" i="1"/>
  <c r="F13" i="1"/>
  <c r="F12" i="1" s="1"/>
  <c r="F11" i="1" s="1"/>
  <c r="F16" i="1" l="1"/>
  <c r="F15" i="1" s="1"/>
  <c r="H19" i="1"/>
  <c r="F149" i="1"/>
  <c r="F148" i="1" s="1"/>
  <c r="F147" i="1" s="1"/>
  <c r="H162" i="1"/>
  <c r="G203" i="1"/>
  <c r="H230" i="1"/>
  <c r="H244" i="1"/>
  <c r="F250" i="1"/>
  <c r="H253" i="1"/>
  <c r="F281" i="1"/>
  <c r="H287" i="1"/>
  <c r="H302" i="1"/>
  <c r="H310" i="1"/>
  <c r="G326" i="1"/>
  <c r="H329" i="1"/>
  <c r="F421" i="1"/>
  <c r="F420" i="1" s="1"/>
  <c r="G476" i="1"/>
  <c r="H479" i="1"/>
  <c r="H481" i="1"/>
  <c r="F485" i="1"/>
  <c r="H488" i="1"/>
  <c r="H492" i="1"/>
  <c r="H512" i="1"/>
  <c r="F484" i="1"/>
  <c r="F483" i="1" s="1"/>
  <c r="H37" i="1"/>
  <c r="H115" i="1"/>
  <c r="H135" i="1"/>
  <c r="H337" i="1"/>
  <c r="H424" i="1"/>
  <c r="H454" i="1"/>
  <c r="G464" i="1"/>
  <c r="H474" i="1"/>
  <c r="H518" i="1"/>
  <c r="H524" i="1"/>
  <c r="H496" i="1"/>
  <c r="F192" i="1"/>
  <c r="H217" i="1"/>
  <c r="G421" i="1"/>
  <c r="H421" i="1" s="1"/>
  <c r="F451" i="1"/>
  <c r="F450" i="1" s="1"/>
  <c r="G461" i="1"/>
  <c r="H461" i="1" s="1"/>
  <c r="H497" i="1"/>
  <c r="H13" i="1"/>
  <c r="H38" i="1"/>
  <c r="H49" i="1"/>
  <c r="H72" i="1"/>
  <c r="H89" i="1"/>
  <c r="H107" i="1"/>
  <c r="F114" i="1"/>
  <c r="H119" i="1"/>
  <c r="G132" i="1"/>
  <c r="H143" i="1"/>
  <c r="G142" i="1"/>
  <c r="H150" i="1"/>
  <c r="H172" i="1"/>
  <c r="F166" i="1"/>
  <c r="H181" i="1"/>
  <c r="F216" i="1"/>
  <c r="H216" i="1" s="1"/>
  <c r="H223" i="1"/>
  <c r="G229" i="1"/>
  <c r="H229" i="1" s="1"/>
  <c r="F234" i="1"/>
  <c r="F233" i="1" s="1"/>
  <c r="F232" i="1" s="1"/>
  <c r="H237" i="1"/>
  <c r="F256" i="1"/>
  <c r="F255" i="1" s="1"/>
  <c r="H265" i="1"/>
  <c r="H273" i="1"/>
  <c r="H292" i="1"/>
  <c r="H299" i="1"/>
  <c r="H314" i="1"/>
  <c r="H317" i="1"/>
  <c r="F326" i="1"/>
  <c r="H360" i="1"/>
  <c r="H365" i="1"/>
  <c r="H375" i="1"/>
  <c r="H378" i="1"/>
  <c r="H430" i="1"/>
  <c r="H458" i="1"/>
  <c r="F473" i="1"/>
  <c r="H499" i="1"/>
  <c r="G523" i="1"/>
  <c r="H523" i="1" s="1"/>
  <c r="H133" i="1"/>
  <c r="H189" i="1"/>
  <c r="H17" i="1"/>
  <c r="H26" i="1"/>
  <c r="H42" i="1"/>
  <c r="G48" i="1"/>
  <c r="F53" i="1"/>
  <c r="F52" i="1" s="1"/>
  <c r="H60" i="1"/>
  <c r="H69" i="1"/>
  <c r="H75" i="1"/>
  <c r="F77" i="1"/>
  <c r="H82" i="1"/>
  <c r="G166" i="1"/>
  <c r="H166" i="1" s="1"/>
  <c r="H167" i="1"/>
  <c r="F184" i="1"/>
  <c r="F183" i="1" s="1"/>
  <c r="G250" i="1"/>
  <c r="H250" i="1" s="1"/>
  <c r="H251" i="1"/>
  <c r="F278" i="1"/>
  <c r="F277" i="1" s="1"/>
  <c r="F276" i="1" s="1"/>
  <c r="H296" i="1"/>
  <c r="G295" i="1"/>
  <c r="H295" i="1" s="1"/>
  <c r="F322" i="1"/>
  <c r="F321" i="1" s="1"/>
  <c r="F352" i="1"/>
  <c r="H66" i="1"/>
  <c r="G211" i="1"/>
  <c r="G210" i="1" s="1"/>
  <c r="H212" i="1"/>
  <c r="H284" i="1"/>
  <c r="G281" i="1"/>
  <c r="H327" i="1"/>
  <c r="G343" i="1"/>
  <c r="H343" i="1" s="1"/>
  <c r="H344" i="1"/>
  <c r="G367" i="1"/>
  <c r="H368" i="1"/>
  <c r="H84" i="1"/>
  <c r="H105" i="1"/>
  <c r="H109" i="1"/>
  <c r="H114" i="1"/>
  <c r="G124" i="1"/>
  <c r="H127" i="1"/>
  <c r="H132" i="1"/>
  <c r="H140" i="1"/>
  <c r="H145" i="1"/>
  <c r="H170" i="1"/>
  <c r="H174" i="1"/>
  <c r="H178" i="1"/>
  <c r="H186" i="1"/>
  <c r="H188" i="1"/>
  <c r="H194" i="1"/>
  <c r="H199" i="1"/>
  <c r="F203" i="1"/>
  <c r="H203" i="1" s="1"/>
  <c r="H206" i="1"/>
  <c r="H220" i="1"/>
  <c r="F222" i="1"/>
  <c r="F215" i="1" s="1"/>
  <c r="F214" i="1" s="1"/>
  <c r="H225" i="1"/>
  <c r="H235" i="1"/>
  <c r="H239" i="1"/>
  <c r="H246" i="1"/>
  <c r="H267" i="1"/>
  <c r="H279" i="1"/>
  <c r="H282" i="1"/>
  <c r="H304" i="1"/>
  <c r="H307" i="1"/>
  <c r="F313" i="1"/>
  <c r="H319" i="1"/>
  <c r="H326" i="1"/>
  <c r="F336" i="1"/>
  <c r="H339" i="1"/>
  <c r="H349" i="1"/>
  <c r="G352" i="1"/>
  <c r="H352" i="1" s="1"/>
  <c r="H362" i="1"/>
  <c r="H371" i="1"/>
  <c r="F383" i="1"/>
  <c r="F382" i="1" s="1"/>
  <c r="F381" i="1" s="1"/>
  <c r="H386" i="1"/>
  <c r="H396" i="1"/>
  <c r="H403" i="1"/>
  <c r="H413" i="1"/>
  <c r="H416" i="1"/>
  <c r="H443" i="1"/>
  <c r="F464" i="1"/>
  <c r="H473" i="1"/>
  <c r="F476" i="1"/>
  <c r="H486" i="1"/>
  <c r="H490" i="1"/>
  <c r="H494" i="1"/>
  <c r="H507" i="1"/>
  <c r="H510" i="1"/>
  <c r="H476" i="1"/>
  <c r="F472" i="1"/>
  <c r="F471" i="1" s="1"/>
  <c r="F438" i="1"/>
  <c r="H402" i="1"/>
  <c r="F407" i="1"/>
  <c r="F406" i="1" s="1"/>
  <c r="F405" i="1" s="1"/>
  <c r="F380" i="1" s="1"/>
  <c r="H436" i="1"/>
  <c r="G313" i="1"/>
  <c r="H313" i="1" s="1"/>
  <c r="H22" i="1"/>
  <c r="G36" i="1"/>
  <c r="H56" i="1"/>
  <c r="G88" i="1"/>
  <c r="H88" i="1" s="1"/>
  <c r="F104" i="1"/>
  <c r="F103" i="1" s="1"/>
  <c r="F102" i="1" s="1"/>
  <c r="F124" i="1"/>
  <c r="H124" i="1" s="1"/>
  <c r="F142" i="1"/>
  <c r="F138" i="1" s="1"/>
  <c r="F180" i="1"/>
  <c r="F165" i="1" s="1"/>
  <c r="F164" i="1" s="1"/>
  <c r="G198" i="1"/>
  <c r="H198" i="1" s="1"/>
  <c r="H204" i="1"/>
  <c r="G222" i="1"/>
  <c r="G234" i="1"/>
  <c r="H234" i="1" s="1"/>
  <c r="H248" i="1"/>
  <c r="H259" i="1"/>
  <c r="G264" i="1"/>
  <c r="G263" i="1" s="1"/>
  <c r="G262" i="1" s="1"/>
  <c r="F264" i="1"/>
  <c r="H269" i="1"/>
  <c r="H324" i="1"/>
  <c r="H341" i="1"/>
  <c r="H398" i="1"/>
  <c r="G446" i="1"/>
  <c r="G450" i="1"/>
  <c r="H450" i="1" s="1"/>
  <c r="H467" i="1"/>
  <c r="G472" i="1"/>
  <c r="G471" i="1" s="1"/>
  <c r="H477" i="1"/>
  <c r="G485" i="1"/>
  <c r="H485" i="1" s="1"/>
  <c r="H45" i="1"/>
  <c r="H142" i="1"/>
  <c r="H180" i="1"/>
  <c r="H281" i="1"/>
  <c r="H334" i="1"/>
  <c r="H348" i="1"/>
  <c r="F503" i="1"/>
  <c r="F502" i="1" s="1"/>
  <c r="F501" i="1" s="1"/>
  <c r="H58" i="1"/>
  <c r="H94" i="1"/>
  <c r="H100" i="1"/>
  <c r="H129" i="1"/>
  <c r="H152" i="1"/>
  <c r="G161" i="1"/>
  <c r="H176" i="1"/>
  <c r="H242" i="1"/>
  <c r="H271" i="1"/>
  <c r="H286" i="1"/>
  <c r="F291" i="1"/>
  <c r="H357" i="1"/>
  <c r="F367" i="1"/>
  <c r="F347" i="1" s="1"/>
  <c r="H389" i="1"/>
  <c r="H392" i="1"/>
  <c r="H400" i="1"/>
  <c r="H408" i="1"/>
  <c r="H411" i="1"/>
  <c r="F426" i="1"/>
  <c r="F419" i="1" s="1"/>
  <c r="G440" i="1"/>
  <c r="F290" i="1"/>
  <c r="F289" i="1" s="1"/>
  <c r="G522" i="1"/>
  <c r="G517" i="1"/>
  <c r="F470" i="1"/>
  <c r="H472" i="1"/>
  <c r="G503" i="1"/>
  <c r="F449" i="1"/>
  <c r="H464" i="1"/>
  <c r="H465" i="1"/>
  <c r="G426" i="1"/>
  <c r="G420" i="1"/>
  <c r="G383" i="1"/>
  <c r="G388" i="1"/>
  <c r="H388" i="1" s="1"/>
  <c r="G391" i="1"/>
  <c r="H391" i="1" s="1"/>
  <c r="G407" i="1"/>
  <c r="F333" i="1"/>
  <c r="G336" i="1"/>
  <c r="G323" i="1"/>
  <c r="G291" i="1"/>
  <c r="G278" i="1"/>
  <c r="H65" i="1"/>
  <c r="F64" i="1"/>
  <c r="F51" i="1" s="1"/>
  <c r="F123" i="1"/>
  <c r="H156" i="1"/>
  <c r="F155" i="1"/>
  <c r="H264" i="1"/>
  <c r="F263" i="1"/>
  <c r="F210" i="1"/>
  <c r="F209" i="1" s="1"/>
  <c r="H211" i="1"/>
  <c r="G68" i="1"/>
  <c r="G74" i="1"/>
  <c r="H74" i="1" s="1"/>
  <c r="G104" i="1"/>
  <c r="H125" i="1"/>
  <c r="H157" i="1"/>
  <c r="G256" i="1"/>
  <c r="G53" i="1"/>
  <c r="G77" i="1"/>
  <c r="H77" i="1" s="1"/>
  <c r="G93" i="1"/>
  <c r="G99" i="1"/>
  <c r="G131" i="1"/>
  <c r="G139" i="1"/>
  <c r="G149" i="1"/>
  <c r="G185" i="1"/>
  <c r="G193" i="1"/>
  <c r="G209" i="1"/>
  <c r="G215" i="1"/>
  <c r="G233" i="1"/>
  <c r="G261" i="1"/>
  <c r="F41" i="1"/>
  <c r="F35" i="1" s="1"/>
  <c r="F10" i="1" s="1"/>
  <c r="G41" i="1"/>
  <c r="F31" i="1"/>
  <c r="H31" i="1" s="1"/>
  <c r="H32" i="1"/>
  <c r="H33" i="1"/>
  <c r="G25" i="1"/>
  <c r="G16" i="1"/>
  <c r="G12" i="1"/>
  <c r="G165" i="1" l="1"/>
  <c r="F191" i="1"/>
  <c r="H222" i="1"/>
  <c r="G449" i="1"/>
  <c r="G484" i="1"/>
  <c r="F418" i="1"/>
  <c r="H471" i="1"/>
  <c r="H451" i="1"/>
  <c r="G347" i="1"/>
  <c r="G346" i="1" s="1"/>
  <c r="G47" i="1"/>
  <c r="H47" i="1" s="1"/>
  <c r="H48" i="1"/>
  <c r="F208" i="1"/>
  <c r="H41" i="1"/>
  <c r="H426" i="1"/>
  <c r="F346" i="1"/>
  <c r="H36" i="1"/>
  <c r="G35" i="1"/>
  <c r="H35" i="1" s="1"/>
  <c r="H161" i="1"/>
  <c r="G160" i="1"/>
  <c r="H367" i="1"/>
  <c r="G439" i="1"/>
  <c r="H440" i="1"/>
  <c r="H446" i="1"/>
  <c r="G445" i="1"/>
  <c r="H445" i="1" s="1"/>
  <c r="F96" i="1"/>
  <c r="H104" i="1"/>
  <c r="H522" i="1"/>
  <c r="G521" i="1"/>
  <c r="H517" i="1"/>
  <c r="G516" i="1"/>
  <c r="H484" i="1"/>
  <c r="G483" i="1"/>
  <c r="H503" i="1"/>
  <c r="G502" i="1"/>
  <c r="H449" i="1"/>
  <c r="H420" i="1"/>
  <c r="G419" i="1"/>
  <c r="G382" i="1"/>
  <c r="H383" i="1"/>
  <c r="H407" i="1"/>
  <c r="G406" i="1"/>
  <c r="F332" i="1"/>
  <c r="F331" i="1" s="1"/>
  <c r="F275" i="1" s="1"/>
  <c r="H333" i="1"/>
  <c r="H336" i="1"/>
  <c r="G332" i="1"/>
  <c r="H323" i="1"/>
  <c r="G322" i="1"/>
  <c r="H291" i="1"/>
  <c r="G290" i="1"/>
  <c r="H278" i="1"/>
  <c r="G277" i="1"/>
  <c r="H209" i="1"/>
  <c r="H99" i="1"/>
  <c r="G98" i="1"/>
  <c r="H215" i="1"/>
  <c r="G214" i="1"/>
  <c r="H214" i="1" s="1"/>
  <c r="H53" i="1"/>
  <c r="G52" i="1"/>
  <c r="H233" i="1"/>
  <c r="G232" i="1"/>
  <c r="H232" i="1" s="1"/>
  <c r="H185" i="1"/>
  <c r="G184" i="1"/>
  <c r="H139" i="1"/>
  <c r="G138" i="1"/>
  <c r="G103" i="1"/>
  <c r="H256" i="1"/>
  <c r="G255" i="1"/>
  <c r="H255" i="1" s="1"/>
  <c r="H165" i="1"/>
  <c r="G164" i="1"/>
  <c r="H164" i="1" s="1"/>
  <c r="H131" i="1"/>
  <c r="G123" i="1"/>
  <c r="H123" i="1" s="1"/>
  <c r="H155" i="1"/>
  <c r="F154" i="1"/>
  <c r="H193" i="1"/>
  <c r="G192" i="1"/>
  <c r="H149" i="1"/>
  <c r="G148" i="1"/>
  <c r="H93" i="1"/>
  <c r="G92" i="1"/>
  <c r="H68" i="1"/>
  <c r="G64" i="1"/>
  <c r="H64" i="1" s="1"/>
  <c r="F262" i="1"/>
  <c r="H263" i="1"/>
  <c r="H210" i="1"/>
  <c r="H25" i="1"/>
  <c r="G24" i="1"/>
  <c r="H24" i="1" s="1"/>
  <c r="H16" i="1"/>
  <c r="G15" i="1"/>
  <c r="H15" i="1" s="1"/>
  <c r="H12" i="1"/>
  <c r="G11" i="1"/>
  <c r="H346" i="1" l="1"/>
  <c r="H347" i="1"/>
  <c r="H439" i="1"/>
  <c r="G438" i="1"/>
  <c r="H438" i="1" s="1"/>
  <c r="H160" i="1"/>
  <c r="G159" i="1"/>
  <c r="H159" i="1" s="1"/>
  <c r="H521" i="1"/>
  <c r="G520" i="1"/>
  <c r="H520" i="1" s="1"/>
  <c r="H516" i="1"/>
  <c r="G515" i="1"/>
  <c r="H483" i="1"/>
  <c r="H502" i="1"/>
  <c r="G501" i="1"/>
  <c r="H501" i="1" s="1"/>
  <c r="H419" i="1"/>
  <c r="H382" i="1"/>
  <c r="G381" i="1"/>
  <c r="H406" i="1"/>
  <c r="G405" i="1"/>
  <c r="H405" i="1" s="1"/>
  <c r="H332" i="1"/>
  <c r="G331" i="1"/>
  <c r="H331" i="1" s="1"/>
  <c r="G321" i="1"/>
  <c r="H321" i="1" s="1"/>
  <c r="H322" i="1"/>
  <c r="H290" i="1"/>
  <c r="G289" i="1"/>
  <c r="H277" i="1"/>
  <c r="G276" i="1"/>
  <c r="G91" i="1"/>
  <c r="H91" i="1" s="1"/>
  <c r="H92" i="1"/>
  <c r="G191" i="1"/>
  <c r="H191" i="1" s="1"/>
  <c r="H192" i="1"/>
  <c r="H138" i="1"/>
  <c r="H148" i="1"/>
  <c r="G147" i="1"/>
  <c r="H147" i="1" s="1"/>
  <c r="H154" i="1"/>
  <c r="F137" i="1"/>
  <c r="H103" i="1"/>
  <c r="G102" i="1"/>
  <c r="H102" i="1" s="1"/>
  <c r="G208" i="1"/>
  <c r="H208" i="1" s="1"/>
  <c r="F261" i="1"/>
  <c r="H261" i="1" s="1"/>
  <c r="H262" i="1"/>
  <c r="H184" i="1"/>
  <c r="G183" i="1"/>
  <c r="H183" i="1" s="1"/>
  <c r="H52" i="1"/>
  <c r="G51" i="1"/>
  <c r="H51" i="1" s="1"/>
  <c r="H98" i="1"/>
  <c r="G97" i="1"/>
  <c r="H11" i="1"/>
  <c r="F526" i="1" l="1"/>
  <c r="G418" i="1"/>
  <c r="H418" i="1" s="1"/>
  <c r="G470" i="1"/>
  <c r="H470" i="1" s="1"/>
  <c r="G10" i="1"/>
  <c r="H10" i="1" s="1"/>
  <c r="H289" i="1"/>
  <c r="G275" i="1"/>
  <c r="H515" i="1"/>
  <c r="G514" i="1"/>
  <c r="H514" i="1" s="1"/>
  <c r="H381" i="1"/>
  <c r="G380" i="1"/>
  <c r="H380" i="1" s="1"/>
  <c r="H276" i="1"/>
  <c r="G96" i="1"/>
  <c r="H96" i="1" s="1"/>
  <c r="H97" i="1"/>
  <c r="G137" i="1"/>
  <c r="H137" i="1" s="1"/>
  <c r="G526" i="1" l="1"/>
  <c r="H526" i="1" s="1"/>
  <c r="H275" i="1"/>
  <c r="I378" i="2"/>
  <c r="I379" i="2"/>
  <c r="H196" i="2"/>
  <c r="H285" i="2"/>
  <c r="H274" i="2"/>
  <c r="H271" i="2"/>
  <c r="H266" i="2"/>
  <c r="H258" i="2"/>
  <c r="H244" i="2"/>
  <c r="H236" i="2"/>
  <c r="H214" i="2"/>
  <c r="H191" i="2"/>
  <c r="H190" i="2" s="1"/>
  <c r="H189" i="2" s="1"/>
  <c r="H188" i="2" s="1"/>
  <c r="H173" i="2"/>
  <c r="H165" i="2"/>
  <c r="H164" i="2" s="1"/>
  <c r="H146" i="2"/>
  <c r="H129" i="2"/>
  <c r="H119" i="2"/>
  <c r="H118" i="2" s="1"/>
  <c r="H112" i="2"/>
  <c r="H104" i="2"/>
  <c r="H94" i="2"/>
  <c r="H88" i="2"/>
  <c r="H84" i="2"/>
  <c r="H79" i="2"/>
  <c r="H78" i="2" s="1"/>
  <c r="H77" i="2" s="1"/>
  <c r="H76" i="2" s="1"/>
  <c r="H63" i="2"/>
  <c r="H57" i="2"/>
  <c r="H54" i="2"/>
  <c r="H53" i="2" s="1"/>
  <c r="H48" i="2"/>
  <c r="H45" i="2"/>
  <c r="H44" i="2" s="1"/>
  <c r="H33" i="2"/>
  <c r="H17" i="2"/>
  <c r="H16" i="2" s="1"/>
  <c r="H15" i="2" s="1"/>
  <c r="H13" i="2"/>
  <c r="H12" i="2" s="1"/>
  <c r="H11" i="2" s="1"/>
  <c r="I408" i="2"/>
  <c r="H407" i="2"/>
  <c r="G407" i="2"/>
  <c r="G406" i="2" s="1"/>
  <c r="G405" i="2" s="1"/>
  <c r="G404" i="2" s="1"/>
  <c r="G403" i="2" s="1"/>
  <c r="H380" i="2"/>
  <c r="G380" i="2"/>
  <c r="I382" i="2"/>
  <c r="I381" i="2"/>
  <c r="H376" i="2"/>
  <c r="G376" i="2"/>
  <c r="I377" i="2"/>
  <c r="I220" i="2"/>
  <c r="H218" i="2"/>
  <c r="G218" i="2"/>
  <c r="I184" i="2"/>
  <c r="I91" i="2"/>
  <c r="G88" i="2"/>
  <c r="I14" i="2"/>
  <c r="I18" i="2"/>
  <c r="I19" i="2"/>
  <c r="I20" i="2"/>
  <c r="I21" i="2"/>
  <c r="I25" i="2"/>
  <c r="I29" i="2"/>
  <c r="I34" i="2"/>
  <c r="I36" i="2"/>
  <c r="I38" i="2"/>
  <c r="I40" i="2"/>
  <c r="I42" i="2"/>
  <c r="I46" i="2"/>
  <c r="I49" i="2"/>
  <c r="I50" i="2"/>
  <c r="I52" i="2"/>
  <c r="I55" i="2"/>
  <c r="I58" i="2"/>
  <c r="I59" i="2"/>
  <c r="I60" i="2"/>
  <c r="I62" i="2"/>
  <c r="I64" i="2"/>
  <c r="I65" i="2"/>
  <c r="I66" i="2"/>
  <c r="I69" i="2"/>
  <c r="I74" i="2"/>
  <c r="I80" i="2"/>
  <c r="I85" i="2"/>
  <c r="I87" i="2"/>
  <c r="I89" i="2"/>
  <c r="I90" i="2"/>
  <c r="I92" i="2"/>
  <c r="I95" i="2"/>
  <c r="I97" i="2"/>
  <c r="I99" i="2"/>
  <c r="I101" i="2"/>
  <c r="I105" i="2"/>
  <c r="I107" i="2"/>
  <c r="I109" i="2"/>
  <c r="I113" i="2"/>
  <c r="I115" i="2"/>
  <c r="I120" i="2"/>
  <c r="I123" i="2"/>
  <c r="I125" i="2"/>
  <c r="I130" i="2"/>
  <c r="I132" i="2"/>
  <c r="I137" i="2"/>
  <c r="I142" i="2"/>
  <c r="I147" i="2"/>
  <c r="I148" i="2"/>
  <c r="I150" i="2"/>
  <c r="I152" i="2"/>
  <c r="I154" i="2"/>
  <c r="I156" i="2"/>
  <c r="I158" i="2"/>
  <c r="I161" i="2"/>
  <c r="I166" i="2"/>
  <c r="I169" i="2"/>
  <c r="I174" i="2"/>
  <c r="I176" i="2"/>
  <c r="I179" i="2"/>
  <c r="I181" i="2"/>
  <c r="I186" i="2"/>
  <c r="I192" i="2"/>
  <c r="I197" i="2"/>
  <c r="I198" i="2"/>
  <c r="I200" i="2"/>
  <c r="I203" i="2"/>
  <c r="I205" i="2"/>
  <c r="I207" i="2"/>
  <c r="I210" i="2"/>
  <c r="I215" i="2"/>
  <c r="I217" i="2"/>
  <c r="I219" i="2"/>
  <c r="I222" i="2"/>
  <c r="I224" i="2"/>
  <c r="I226" i="2"/>
  <c r="I228" i="2"/>
  <c r="I231" i="2"/>
  <c r="I233" i="2"/>
  <c r="I237" i="2"/>
  <c r="I239" i="2"/>
  <c r="I245" i="2"/>
  <c r="I247" i="2"/>
  <c r="I249" i="2"/>
  <c r="I251" i="2"/>
  <c r="I253" i="2"/>
  <c r="I259" i="2"/>
  <c r="I261" i="2"/>
  <c r="I267" i="2"/>
  <c r="I269" i="2"/>
  <c r="I272" i="2"/>
  <c r="I273" i="2"/>
  <c r="I275" i="2"/>
  <c r="I276" i="2"/>
  <c r="I278" i="2"/>
  <c r="I279" i="2"/>
  <c r="I281" i="2"/>
  <c r="I286" i="2"/>
  <c r="I288" i="2"/>
  <c r="I293" i="2"/>
  <c r="I295" i="2"/>
  <c r="I297" i="2"/>
  <c r="I299" i="2"/>
  <c r="I300" i="2"/>
  <c r="I303" i="2"/>
  <c r="I306" i="2"/>
  <c r="I308" i="2"/>
  <c r="I309" i="2"/>
  <c r="I315" i="2"/>
  <c r="I322" i="2"/>
  <c r="I325" i="2"/>
  <c r="I327" i="2"/>
  <c r="I330" i="2"/>
  <c r="I335" i="2"/>
  <c r="I336" i="2"/>
  <c r="I339" i="2"/>
  <c r="I340" i="2"/>
  <c r="I342" i="2"/>
  <c r="I343" i="2"/>
  <c r="I345" i="2"/>
  <c r="I347" i="2"/>
  <c r="I348" i="2"/>
  <c r="I350" i="2"/>
  <c r="I351" i="2"/>
  <c r="I353" i="2"/>
  <c r="I354" i="2"/>
  <c r="I357" i="2"/>
  <c r="I358" i="2"/>
  <c r="I363" i="2"/>
  <c r="I366" i="2"/>
  <c r="I368" i="2"/>
  <c r="I373" i="2"/>
  <c r="I374" i="2"/>
  <c r="I384" i="2"/>
  <c r="I386" i="2"/>
  <c r="I387" i="2"/>
  <c r="I389" i="2"/>
  <c r="I392" i="2"/>
  <c r="I393" i="2"/>
  <c r="I395" i="2"/>
  <c r="I396" i="2"/>
  <c r="I397" i="2"/>
  <c r="I399" i="2"/>
  <c r="I400" i="2"/>
  <c r="I402" i="2"/>
  <c r="I415" i="2"/>
  <c r="I417" i="2"/>
  <c r="I420" i="2"/>
  <c r="I423" i="2"/>
  <c r="I425" i="2"/>
  <c r="I427" i="2"/>
  <c r="I429" i="2"/>
  <c r="I431" i="2"/>
  <c r="I434" i="2"/>
  <c r="I439" i="2"/>
  <c r="I440" i="2"/>
  <c r="I442" i="2"/>
  <c r="I444" i="2"/>
  <c r="I445" i="2"/>
  <c r="I447" i="2"/>
  <c r="I453" i="2"/>
  <c r="I455" i="2"/>
  <c r="I456" i="2"/>
  <c r="I458" i="2"/>
  <c r="I464" i="2"/>
  <c r="I465" i="2"/>
  <c r="I467" i="2"/>
  <c r="I474" i="2"/>
  <c r="I477" i="2"/>
  <c r="I479" i="2"/>
  <c r="I481" i="2"/>
  <c r="I484" i="2"/>
  <c r="I490" i="2"/>
  <c r="I493" i="2"/>
  <c r="I495" i="2"/>
  <c r="I497" i="2"/>
  <c r="I502" i="2"/>
  <c r="I504" i="2"/>
  <c r="I506" i="2"/>
  <c r="I508" i="2"/>
  <c r="I510" i="2"/>
  <c r="I513" i="2"/>
  <c r="I515" i="2"/>
  <c r="I520" i="2"/>
  <c r="I521" i="2"/>
  <c r="I523" i="2"/>
  <c r="I524" i="2"/>
  <c r="I526" i="2"/>
  <c r="I528" i="2"/>
  <c r="I535" i="2"/>
  <c r="I536" i="2"/>
  <c r="I542" i="2"/>
  <c r="I407" i="2" l="1"/>
  <c r="H406" i="2"/>
  <c r="G287" i="2"/>
  <c r="H287" i="2"/>
  <c r="H284" i="2" s="1"/>
  <c r="H283" i="2" s="1"/>
  <c r="H282" i="2" s="1"/>
  <c r="H405" i="2" l="1"/>
  <c r="I406" i="2"/>
  <c r="I287" i="2"/>
  <c r="G196" i="2"/>
  <c r="I405" i="2" l="1"/>
  <c r="H404" i="2"/>
  <c r="H403" i="2" l="1"/>
  <c r="I403" i="2" s="1"/>
  <c r="I404" i="2"/>
  <c r="H153" i="2" l="1"/>
  <c r="G153" i="2"/>
  <c r="G236" i="2"/>
  <c r="I236" i="2" s="1"/>
  <c r="I153" i="2" l="1"/>
  <c r="G17" i="2"/>
  <c r="H383" i="2"/>
  <c r="G383" i="2"/>
  <c r="I383" i="2" l="1"/>
  <c r="H426" i="2"/>
  <c r="I426" i="2" s="1"/>
  <c r="G426" i="2"/>
  <c r="H329" i="2" l="1"/>
  <c r="G329" i="2"/>
  <c r="G328" i="2" s="1"/>
  <c r="G356" i="2"/>
  <c r="H328" i="2" l="1"/>
  <c r="I328" i="2" s="1"/>
  <c r="I329" i="2"/>
  <c r="G372" i="2"/>
  <c r="G371" i="2" s="1"/>
  <c r="H372" i="2"/>
  <c r="H344" i="2"/>
  <c r="G344" i="2"/>
  <c r="H428" i="2"/>
  <c r="G428" i="2"/>
  <c r="H260" i="2"/>
  <c r="H257" i="2" s="1"/>
  <c r="H256" i="2" s="1"/>
  <c r="H255" i="2" s="1"/>
  <c r="H254" i="2" s="1"/>
  <c r="G260" i="2"/>
  <c r="H206" i="2"/>
  <c r="G206" i="2"/>
  <c r="H204" i="2"/>
  <c r="G204" i="2"/>
  <c r="H202" i="2"/>
  <c r="G202" i="2"/>
  <c r="H199" i="2"/>
  <c r="H195" i="2" s="1"/>
  <c r="G199" i="2"/>
  <c r="I196" i="2"/>
  <c r="I199" i="2" l="1"/>
  <c r="I204" i="2"/>
  <c r="I202" i="2"/>
  <c r="I206" i="2"/>
  <c r="I428" i="2"/>
  <c r="I260" i="2"/>
  <c r="I344" i="2"/>
  <c r="H371" i="2"/>
  <c r="I371" i="2" s="1"/>
  <c r="I372" i="2"/>
  <c r="G201" i="2"/>
  <c r="G195" i="2"/>
  <c r="H201" i="2"/>
  <c r="H194" i="2" s="1"/>
  <c r="H416" i="2"/>
  <c r="G416" i="2"/>
  <c r="H414" i="2"/>
  <c r="G414" i="2"/>
  <c r="I414" i="2" l="1"/>
  <c r="G194" i="2"/>
  <c r="I201" i="2"/>
  <c r="I195" i="2"/>
  <c r="I416" i="2"/>
  <c r="H413" i="2"/>
  <c r="G413" i="2"/>
  <c r="M44" i="3" l="1"/>
  <c r="I413" i="2"/>
  <c r="H232" i="2"/>
  <c r="G232" i="2"/>
  <c r="H230" i="2"/>
  <c r="G230" i="2"/>
  <c r="G229" i="2" l="1"/>
  <c r="I232" i="2"/>
  <c r="I230" i="2"/>
  <c r="H229" i="2"/>
  <c r="I229" i="2" s="1"/>
  <c r="G45" i="2"/>
  <c r="G44" i="2" s="1"/>
  <c r="G41" i="2"/>
  <c r="G39" i="2"/>
  <c r="G37" i="2"/>
  <c r="G35" i="2"/>
  <c r="G33" i="2"/>
  <c r="H73" i="2"/>
  <c r="G73" i="2"/>
  <c r="G72" i="2" s="1"/>
  <c r="G71" i="2" s="1"/>
  <c r="G70" i="2" s="1"/>
  <c r="H72" i="2" l="1"/>
  <c r="I73" i="2"/>
  <c r="G32" i="2"/>
  <c r="G31" i="2" s="1"/>
  <c r="G258" i="2"/>
  <c r="G257" i="2" s="1"/>
  <c r="I257" i="2" l="1"/>
  <c r="I258" i="2"/>
  <c r="H71" i="2"/>
  <c r="I72" i="2"/>
  <c r="G256" i="2"/>
  <c r="G255" i="2" s="1"/>
  <c r="G254" i="2" s="1"/>
  <c r="H70" i="2" l="1"/>
  <c r="I70" i="2" s="1"/>
  <c r="I71" i="2"/>
  <c r="I256" i="2" l="1"/>
  <c r="I254" i="2" l="1"/>
  <c r="I255" i="2"/>
  <c r="I33" i="2" l="1"/>
  <c r="H41" i="2"/>
  <c r="I41" i="2" s="1"/>
  <c r="H438" i="2" l="1"/>
  <c r="H446" i="2"/>
  <c r="G446" i="2"/>
  <c r="I446" i="2" l="1"/>
  <c r="H489" i="2"/>
  <c r="H534" i="2"/>
  <c r="H522" i="2"/>
  <c r="H519" i="2"/>
  <c r="H503" i="2"/>
  <c r="H501" i="2"/>
  <c r="H492" i="2"/>
  <c r="H476" i="2"/>
  <c r="H473" i="2"/>
  <c r="H463" i="2"/>
  <c r="H454" i="2"/>
  <c r="H452" i="2"/>
  <c r="H443" i="2"/>
  <c r="H422" i="2"/>
  <c r="H419" i="2"/>
  <c r="H398" i="2"/>
  <c r="H391" i="2"/>
  <c r="H385" i="2"/>
  <c r="H365" i="2"/>
  <c r="H362" i="2"/>
  <c r="H356" i="2"/>
  <c r="H352" i="2"/>
  <c r="H349" i="2"/>
  <c r="H346" i="2"/>
  <c r="H341" i="2"/>
  <c r="H338" i="2"/>
  <c r="H334" i="2"/>
  <c r="H324" i="2"/>
  <c r="H321" i="2"/>
  <c r="H307" i="2"/>
  <c r="H305" i="2"/>
  <c r="H302" i="2"/>
  <c r="H298" i="2"/>
  <c r="H292" i="2"/>
  <c r="H277" i="2"/>
  <c r="H183" i="2"/>
  <c r="H136" i="2"/>
  <c r="H122" i="2"/>
  <c r="H68" i="2"/>
  <c r="H39" i="2"/>
  <c r="I39" i="2" s="1"/>
  <c r="H37" i="2"/>
  <c r="H35" i="2"/>
  <c r="I35" i="2" s="1"/>
  <c r="H24" i="2"/>
  <c r="H367" i="2"/>
  <c r="G367" i="2"/>
  <c r="I37" i="2" l="1"/>
  <c r="H32" i="2"/>
  <c r="H31" i="2" s="1"/>
  <c r="H364" i="2"/>
  <c r="I367" i="2"/>
  <c r="H472" i="2"/>
  <c r="H488" i="2"/>
  <c r="H135" i="2"/>
  <c r="H361" i="2"/>
  <c r="H301" i="2"/>
  <c r="H355" i="2"/>
  <c r="I356" i="2"/>
  <c r="H418" i="2"/>
  <c r="H67" i="2"/>
  <c r="I44" i="2"/>
  <c r="I45" i="2"/>
  <c r="H533" i="2"/>
  <c r="I17" i="2"/>
  <c r="H23" i="2"/>
  <c r="H337" i="2"/>
  <c r="H304" i="2"/>
  <c r="H394" i="2"/>
  <c r="H134" i="2" l="1"/>
  <c r="H333" i="2"/>
  <c r="M38" i="3" s="1"/>
  <c r="M41" i="3"/>
  <c r="I31" i="2"/>
  <c r="I32" i="2"/>
  <c r="H532" i="2"/>
  <c r="H22" i="2"/>
  <c r="H133" i="2" l="1"/>
  <c r="H531" i="2"/>
  <c r="H401" i="2"/>
  <c r="G401" i="2"/>
  <c r="H390" i="2" l="1"/>
  <c r="I401" i="2"/>
  <c r="H530" i="2"/>
  <c r="G365" i="2"/>
  <c r="H332" i="2"/>
  <c r="I365" i="2" l="1"/>
  <c r="G364" i="2"/>
  <c r="I364" i="2" s="1"/>
  <c r="H360" i="2"/>
  <c r="H331" i="2"/>
  <c r="H496" i="2"/>
  <c r="H494" i="2"/>
  <c r="H512" i="2"/>
  <c r="G512" i="2"/>
  <c r="G496" i="2"/>
  <c r="G494" i="2"/>
  <c r="I512" i="2" l="1"/>
  <c r="I496" i="2"/>
  <c r="I494" i="2"/>
  <c r="H359" i="2"/>
  <c r="H491" i="2"/>
  <c r="H178" i="2"/>
  <c r="G180" i="2"/>
  <c r="G183" i="2"/>
  <c r="I183" i="2" s="1"/>
  <c r="G185" i="2"/>
  <c r="G191" i="2"/>
  <c r="G209" i="2"/>
  <c r="G208" i="2" s="1"/>
  <c r="G214" i="2"/>
  <c r="I214" i="2" s="1"/>
  <c r="G216" i="2"/>
  <c r="G221" i="2"/>
  <c r="G223" i="2"/>
  <c r="G225" i="2"/>
  <c r="G227" i="2"/>
  <c r="G238" i="2"/>
  <c r="G244" i="2"/>
  <c r="I244" i="2" s="1"/>
  <c r="G246" i="2"/>
  <c r="G248" i="2"/>
  <c r="G250" i="2"/>
  <c r="G252" i="2"/>
  <c r="G266" i="2"/>
  <c r="I266" i="2" s="1"/>
  <c r="G268" i="2"/>
  <c r="G271" i="2"/>
  <c r="I271" i="2" s="1"/>
  <c r="G274" i="2"/>
  <c r="I274" i="2" s="1"/>
  <c r="G277" i="2"/>
  <c r="I277" i="2" s="1"/>
  <c r="G280" i="2"/>
  <c r="G285" i="2"/>
  <c r="G292" i="2"/>
  <c r="I292" i="2" s="1"/>
  <c r="G294" i="2"/>
  <c r="G296" i="2"/>
  <c r="G298" i="2"/>
  <c r="I298" i="2" s="1"/>
  <c r="G302" i="2"/>
  <c r="G305" i="2"/>
  <c r="I305" i="2" s="1"/>
  <c r="G307" i="2"/>
  <c r="I307" i="2" s="1"/>
  <c r="G314" i="2"/>
  <c r="G313" i="2" s="1"/>
  <c r="G312" i="2" s="1"/>
  <c r="G311" i="2" s="1"/>
  <c r="G310" i="2" s="1"/>
  <c r="G321" i="2"/>
  <c r="I321" i="2" s="1"/>
  <c r="G190" i="2" l="1"/>
  <c r="I191" i="2"/>
  <c r="G301" i="2"/>
  <c r="I301" i="2" s="1"/>
  <c r="I302" i="2"/>
  <c r="M51" i="3"/>
  <c r="G284" i="2"/>
  <c r="G283" i="2" s="1"/>
  <c r="G282" i="2" s="1"/>
  <c r="G235" i="2"/>
  <c r="G234" i="2" s="1"/>
  <c r="G304" i="2"/>
  <c r="I304" i="2" s="1"/>
  <c r="G265" i="2"/>
  <c r="G264" i="2" s="1"/>
  <c r="H487" i="2"/>
  <c r="G270" i="2"/>
  <c r="G182" i="2"/>
  <c r="G291" i="2"/>
  <c r="G290" i="2" s="1"/>
  <c r="G243" i="2"/>
  <c r="G242" i="2" s="1"/>
  <c r="G241" i="2" s="1"/>
  <c r="G240" i="2" s="1"/>
  <c r="G213" i="2"/>
  <c r="G212" i="2" s="1"/>
  <c r="G211" i="2" s="1"/>
  <c r="G189" i="2" l="1"/>
  <c r="I190" i="2"/>
  <c r="H486" i="2"/>
  <c r="G289" i="2"/>
  <c r="G263" i="2"/>
  <c r="G193" i="2"/>
  <c r="H441" i="2"/>
  <c r="H433" i="2"/>
  <c r="H430" i="2"/>
  <c r="H424" i="2"/>
  <c r="G188" i="2" l="1"/>
  <c r="I188" i="2" s="1"/>
  <c r="I189" i="2"/>
  <c r="H432" i="2"/>
  <c r="H437" i="2"/>
  <c r="H421" i="2"/>
  <c r="G262" i="2"/>
  <c r="G187" i="2" l="1"/>
  <c r="H412" i="2"/>
  <c r="H436" i="2"/>
  <c r="H209" i="2"/>
  <c r="H238" i="2"/>
  <c r="H235" i="2" s="1"/>
  <c r="H234" i="2" s="1"/>
  <c r="H61" i="2"/>
  <c r="H56" i="2" s="1"/>
  <c r="G61" i="2"/>
  <c r="I238" i="2" l="1"/>
  <c r="H411" i="2"/>
  <c r="H208" i="2"/>
  <c r="H193" i="2" s="1"/>
  <c r="I209" i="2"/>
  <c r="H435" i="2"/>
  <c r="I61" i="2"/>
  <c r="H314" i="2"/>
  <c r="H227" i="2"/>
  <c r="I227" i="2" s="1"/>
  <c r="I208" i="2" l="1"/>
  <c r="H313" i="2"/>
  <c r="I314" i="2"/>
  <c r="H410" i="2"/>
  <c r="I234" i="2"/>
  <c r="I235" i="2"/>
  <c r="I285" i="2"/>
  <c r="H149" i="2"/>
  <c r="G149" i="2"/>
  <c r="H155" i="2"/>
  <c r="G155" i="2"/>
  <c r="I155" i="2" l="1"/>
  <c r="I149" i="2"/>
  <c r="H312" i="2"/>
  <c r="I313" i="2"/>
  <c r="I193" i="2"/>
  <c r="I194" i="2"/>
  <c r="I284" i="2"/>
  <c r="H409" i="2"/>
  <c r="H514" i="2"/>
  <c r="G514" i="2"/>
  <c r="G511" i="2" s="1"/>
  <c r="G489" i="2"/>
  <c r="H511" i="2" l="1"/>
  <c r="I511" i="2" s="1"/>
  <c r="I514" i="2"/>
  <c r="G488" i="2"/>
  <c r="I488" i="2" s="1"/>
  <c r="I489" i="2"/>
  <c r="I282" i="2"/>
  <c r="I283" i="2"/>
  <c r="H311" i="2"/>
  <c r="I312" i="2"/>
  <c r="M50" i="3"/>
  <c r="I88" i="2"/>
  <c r="G463" i="2"/>
  <c r="I463" i="2" s="1"/>
  <c r="L50" i="3" l="1"/>
  <c r="N50" i="3" s="1"/>
  <c r="H310" i="2"/>
  <c r="I310" i="2" s="1"/>
  <c r="I311" i="2"/>
  <c r="G492" i="2"/>
  <c r="G491" i="2" l="1"/>
  <c r="G487" i="2" s="1"/>
  <c r="I492" i="2"/>
  <c r="L20" i="3"/>
  <c r="M20" i="3"/>
  <c r="N20" i="3" s="1"/>
  <c r="L51" i="3" l="1"/>
  <c r="N51" i="3" s="1"/>
  <c r="I491" i="2"/>
  <c r="G486" i="2"/>
  <c r="I486" i="2" s="1"/>
  <c r="I487" i="2"/>
  <c r="G84" i="2"/>
  <c r="I84" i="2" s="1"/>
  <c r="H505" i="2" l="1"/>
  <c r="G505" i="2"/>
  <c r="G503" i="2"/>
  <c r="I503" i="2" s="1"/>
  <c r="I505" i="2" l="1"/>
  <c r="H478" i="2"/>
  <c r="I478" i="2" s="1"/>
  <c r="G478" i="2"/>
  <c r="H131" i="2" l="1"/>
  <c r="H128" i="2" s="1"/>
  <c r="H127" i="2" s="1"/>
  <c r="H126" i="2" s="1"/>
  <c r="G131" i="2"/>
  <c r="I131" i="2" l="1"/>
  <c r="H541" i="2"/>
  <c r="H483" i="2"/>
  <c r="H480" i="2"/>
  <c r="H86" i="2"/>
  <c r="H83" i="2" s="1"/>
  <c r="M31" i="3"/>
  <c r="M29" i="3"/>
  <c r="H388" i="2"/>
  <c r="G391" i="2"/>
  <c r="I391" i="2" s="1"/>
  <c r="G394" i="2"/>
  <c r="I394" i="2" s="1"/>
  <c r="I376" i="2"/>
  <c r="I380" i="2"/>
  <c r="G385" i="2"/>
  <c r="I385" i="2" s="1"/>
  <c r="G398" i="2"/>
  <c r="I398" i="2" s="1"/>
  <c r="G388" i="2"/>
  <c r="G433" i="2"/>
  <c r="I388" i="2" l="1"/>
  <c r="G432" i="2"/>
  <c r="I432" i="2" s="1"/>
  <c r="I433" i="2"/>
  <c r="H475" i="2"/>
  <c r="H540" i="2"/>
  <c r="M57" i="3" s="1"/>
  <c r="H375" i="2"/>
  <c r="G375" i="2"/>
  <c r="L40" i="3" s="1"/>
  <c r="G390" i="2"/>
  <c r="I390" i="2" s="1"/>
  <c r="M13" i="3"/>
  <c r="M64" i="3"/>
  <c r="M58" i="3"/>
  <c r="H482" i="2"/>
  <c r="M19" i="3"/>
  <c r="M16" i="3"/>
  <c r="M60" i="3"/>
  <c r="H539" i="2" l="1"/>
  <c r="H538" i="2" s="1"/>
  <c r="H370" i="2"/>
  <c r="I375" i="2"/>
  <c r="M55" i="3"/>
  <c r="M40" i="3"/>
  <c r="N40" i="3" s="1"/>
  <c r="G370" i="2"/>
  <c r="G369" i="2" s="1"/>
  <c r="H471" i="2"/>
  <c r="M54" i="3"/>
  <c r="M34" i="3"/>
  <c r="M47" i="3"/>
  <c r="M56" i="3"/>
  <c r="G522" i="2"/>
  <c r="I522" i="2" s="1"/>
  <c r="G483" i="2"/>
  <c r="G482" i="2" l="1"/>
  <c r="I483" i="2"/>
  <c r="H537" i="2"/>
  <c r="H470" i="2"/>
  <c r="H369" i="2"/>
  <c r="I369" i="2" s="1"/>
  <c r="I370" i="2"/>
  <c r="G473" i="2"/>
  <c r="H100" i="2"/>
  <c r="H157" i="2"/>
  <c r="G157" i="2"/>
  <c r="I157" i="2" l="1"/>
  <c r="G472" i="2"/>
  <c r="I472" i="2" s="1"/>
  <c r="I473" i="2"/>
  <c r="L55" i="3"/>
  <c r="N55" i="3" s="1"/>
  <c r="I482" i="2"/>
  <c r="H529" i="2"/>
  <c r="H469" i="2"/>
  <c r="M52" i="3"/>
  <c r="G352" i="2"/>
  <c r="I352" i="2" s="1"/>
  <c r="L52" i="3" l="1"/>
  <c r="N52" i="3" s="1"/>
  <c r="G63" i="2"/>
  <c r="I63" i="2" s="1"/>
  <c r="G57" i="2"/>
  <c r="I57" i="2" s="1"/>
  <c r="G16" i="2"/>
  <c r="I16" i="2" s="1"/>
  <c r="G13" i="2"/>
  <c r="G48" i="2"/>
  <c r="I48" i="2" s="1"/>
  <c r="H51" i="2"/>
  <c r="H47" i="2" s="1"/>
  <c r="H43" i="2" s="1"/>
  <c r="H30" i="2" s="1"/>
  <c r="G430" i="2"/>
  <c r="I430" i="2" s="1"/>
  <c r="M30" i="3" l="1"/>
  <c r="G12" i="2"/>
  <c r="I13" i="2"/>
  <c r="G56" i="2"/>
  <c r="I56" i="2" s="1"/>
  <c r="I12" i="2" l="1"/>
  <c r="G11" i="2"/>
  <c r="I11" i="2" s="1"/>
  <c r="G424" i="2"/>
  <c r="I424" i="2" s="1"/>
  <c r="G466" i="2"/>
  <c r="G462" i="2" s="1"/>
  <c r="G419" i="2"/>
  <c r="G422" i="2"/>
  <c r="I422" i="2" s="1"/>
  <c r="G438" i="2"/>
  <c r="I438" i="2" s="1"/>
  <c r="G441" i="2"/>
  <c r="I441" i="2" s="1"/>
  <c r="G443" i="2"/>
  <c r="I443" i="2" s="1"/>
  <c r="H466" i="2"/>
  <c r="H160" i="2"/>
  <c r="G160" i="2"/>
  <c r="G159" i="2" s="1"/>
  <c r="K70" i="3"/>
  <c r="I160" i="2" l="1"/>
  <c r="G418" i="2"/>
  <c r="I418" i="2" s="1"/>
  <c r="I419" i="2"/>
  <c r="H462" i="2"/>
  <c r="I462" i="2" s="1"/>
  <c r="I466" i="2"/>
  <c r="G421" i="2"/>
  <c r="G437" i="2"/>
  <c r="I437" i="2" s="1"/>
  <c r="L44" i="3"/>
  <c r="N44" i="3" s="1"/>
  <c r="L23" i="3"/>
  <c r="M46" i="3"/>
  <c r="H159" i="2"/>
  <c r="M45" i="3"/>
  <c r="G461" i="2"/>
  <c r="G460" i="2" s="1"/>
  <c r="G459" i="2" s="1"/>
  <c r="L45" i="3" l="1"/>
  <c r="N45" i="3" s="1"/>
  <c r="G412" i="2"/>
  <c r="I421" i="2"/>
  <c r="M23" i="3"/>
  <c r="N23" i="3" s="1"/>
  <c r="I159" i="2"/>
  <c r="H461" i="2"/>
  <c r="I461" i="2" s="1"/>
  <c r="L46" i="3"/>
  <c r="N46" i="3" s="1"/>
  <c r="M43" i="3"/>
  <c r="G436" i="2"/>
  <c r="L47" i="3"/>
  <c r="N47" i="3" s="1"/>
  <c r="G411" i="2" l="1"/>
  <c r="I411" i="2" s="1"/>
  <c r="I412" i="2"/>
  <c r="G435" i="2"/>
  <c r="I436" i="2"/>
  <c r="H460" i="2"/>
  <c r="I460" i="2" s="1"/>
  <c r="L43" i="3"/>
  <c r="N43" i="3" s="1"/>
  <c r="H509" i="2"/>
  <c r="G509" i="2"/>
  <c r="H124" i="2"/>
  <c r="G124" i="2"/>
  <c r="I509" i="2" l="1"/>
  <c r="G410" i="2"/>
  <c r="I435" i="2"/>
  <c r="H459" i="2"/>
  <c r="I459" i="2" s="1"/>
  <c r="I124" i="2"/>
  <c r="H121" i="2"/>
  <c r="H117" i="2" s="1"/>
  <c r="M69" i="3"/>
  <c r="L69" i="3"/>
  <c r="N69" i="3" l="1"/>
  <c r="G409" i="2"/>
  <c r="I409" i="2" s="1"/>
  <c r="I410" i="2"/>
  <c r="M39" i="3"/>
  <c r="G355" i="2"/>
  <c r="L41" i="3" l="1"/>
  <c r="N41" i="3" s="1"/>
  <c r="I355" i="2"/>
  <c r="H527" i="2"/>
  <c r="H525" i="2"/>
  <c r="H180" i="2"/>
  <c r="H108" i="2"/>
  <c r="H507" i="2"/>
  <c r="H457" i="2"/>
  <c r="H246" i="2"/>
  <c r="H141" i="2"/>
  <c r="H114" i="2"/>
  <c r="H111" i="2" s="1"/>
  <c r="H110" i="2" s="1"/>
  <c r="H106" i="2"/>
  <c r="H98" i="2"/>
  <c r="H96" i="2"/>
  <c r="G534" i="2"/>
  <c r="G452" i="2"/>
  <c r="I452" i="2" s="1"/>
  <c r="G54" i="2"/>
  <c r="G51" i="2"/>
  <c r="H252" i="2"/>
  <c r="I252" i="2" s="1"/>
  <c r="G106" i="2"/>
  <c r="G28" i="2"/>
  <c r="G79" i="2"/>
  <c r="G136" i="2"/>
  <c r="L18" i="3"/>
  <c r="G501" i="2"/>
  <c r="I501" i="2" s="1"/>
  <c r="G346" i="2"/>
  <c r="I346" i="2" s="1"/>
  <c r="G341" i="2"/>
  <c r="I341" i="2" s="1"/>
  <c r="G324" i="2"/>
  <c r="I324" i="2" s="1"/>
  <c r="G119" i="2"/>
  <c r="G507" i="2"/>
  <c r="I218" i="2"/>
  <c r="G178" i="2"/>
  <c r="I178" i="2" s="1"/>
  <c r="G68" i="2"/>
  <c r="G151" i="2"/>
  <c r="G141" i="2"/>
  <c r="G140" i="2" s="1"/>
  <c r="H280" i="2"/>
  <c r="H270" i="2" s="1"/>
  <c r="G100" i="2"/>
  <c r="I100" i="2" s="1"/>
  <c r="G98" i="2"/>
  <c r="G96" i="2"/>
  <c r="G94" i="2"/>
  <c r="I94" i="2" s="1"/>
  <c r="G86" i="2"/>
  <c r="G349" i="2"/>
  <c r="I349" i="2" s="1"/>
  <c r="G362" i="2"/>
  <c r="G146" i="2"/>
  <c r="H326" i="2"/>
  <c r="G334" i="2"/>
  <c r="I334" i="2" s="1"/>
  <c r="G326" i="2"/>
  <c r="G541" i="2"/>
  <c r="H294" i="2"/>
  <c r="I294" i="2" s="1"/>
  <c r="H223" i="2"/>
  <c r="I223" i="2" s="1"/>
  <c r="H221" i="2"/>
  <c r="I221" i="2" s="1"/>
  <c r="H216" i="2"/>
  <c r="H185" i="2"/>
  <c r="H168" i="2"/>
  <c r="G457" i="2"/>
  <c r="H250" i="2"/>
  <c r="I250" i="2" s="1"/>
  <c r="H248" i="2"/>
  <c r="I248" i="2" s="1"/>
  <c r="H268" i="2"/>
  <c r="H265" i="2" s="1"/>
  <c r="H264" i="2" s="1"/>
  <c r="H296" i="2"/>
  <c r="I296" i="2" s="1"/>
  <c r="H175" i="2"/>
  <c r="H172" i="2" s="1"/>
  <c r="G173" i="2"/>
  <c r="I173" i="2" s="1"/>
  <c r="G175" i="2"/>
  <c r="G165" i="2"/>
  <c r="G168" i="2"/>
  <c r="G167" i="2" s="1"/>
  <c r="L61" i="3" s="1"/>
  <c r="H151" i="2"/>
  <c r="H145" i="2" s="1"/>
  <c r="H144" i="2" s="1"/>
  <c r="H143" i="2" s="1"/>
  <c r="G129" i="2"/>
  <c r="I129" i="2" s="1"/>
  <c r="G114" i="2"/>
  <c r="G112" i="2"/>
  <c r="I112" i="2" s="1"/>
  <c r="G108" i="2"/>
  <c r="G104" i="2"/>
  <c r="I104" i="2" s="1"/>
  <c r="H28" i="2"/>
  <c r="H27" i="2" s="1"/>
  <c r="G122" i="2"/>
  <c r="G24" i="2"/>
  <c r="I24" i="2" s="1"/>
  <c r="G527" i="2"/>
  <c r="G525" i="2"/>
  <c r="G519" i="2"/>
  <c r="I519" i="2" s="1"/>
  <c r="G476" i="2"/>
  <c r="I476" i="2" s="1"/>
  <c r="G480" i="2"/>
  <c r="I480" i="2" s="1"/>
  <c r="H225" i="2"/>
  <c r="I225" i="2" s="1"/>
  <c r="G1003" i="2"/>
  <c r="G338" i="2"/>
  <c r="I338" i="2" s="1"/>
  <c r="G454" i="2"/>
  <c r="I454" i="2" s="1"/>
  <c r="I168" i="2" l="1"/>
  <c r="I141" i="2"/>
  <c r="H103" i="2"/>
  <c r="H102" i="2" s="1"/>
  <c r="I246" i="2"/>
  <c r="H243" i="2"/>
  <c r="H242" i="2" s="1"/>
  <c r="H241" i="2" s="1"/>
  <c r="H240" i="2" s="1"/>
  <c r="I96" i="2"/>
  <c r="H93" i="2"/>
  <c r="H82" i="2" s="1"/>
  <c r="H81" i="2" s="1"/>
  <c r="H75" i="2" s="1"/>
  <c r="I216" i="2"/>
  <c r="H213" i="2"/>
  <c r="H212" i="2" s="1"/>
  <c r="H211" i="2" s="1"/>
  <c r="H187" i="2" s="1"/>
  <c r="H263" i="2"/>
  <c r="I151" i="2"/>
  <c r="I265" i="2"/>
  <c r="I268" i="2"/>
  <c r="H500" i="2"/>
  <c r="M49" i="3" s="1"/>
  <c r="I507" i="2"/>
  <c r="I108" i="2"/>
  <c r="I527" i="2"/>
  <c r="G540" i="2"/>
  <c r="I541" i="2"/>
  <c r="I270" i="2"/>
  <c r="I280" i="2"/>
  <c r="I525" i="2"/>
  <c r="H323" i="2"/>
  <c r="H320" i="2" s="1"/>
  <c r="I326" i="2"/>
  <c r="H182" i="2"/>
  <c r="I182" i="2" s="1"/>
  <c r="I185" i="2"/>
  <c r="H177" i="2"/>
  <c r="M27" i="3" s="1"/>
  <c r="I180" i="2"/>
  <c r="M26" i="3"/>
  <c r="I175" i="2"/>
  <c r="G145" i="2"/>
  <c r="G144" i="2" s="1"/>
  <c r="I146" i="2"/>
  <c r="G135" i="2"/>
  <c r="I136" i="2"/>
  <c r="I114" i="2"/>
  <c r="I106" i="2"/>
  <c r="I98" i="2"/>
  <c r="G118" i="2"/>
  <c r="I118" i="2" s="1"/>
  <c r="I119" i="2"/>
  <c r="G164" i="2"/>
  <c r="G163" i="2" s="1"/>
  <c r="G162" i="2" s="1"/>
  <c r="I165" i="2"/>
  <c r="G361" i="2"/>
  <c r="I361" i="2" s="1"/>
  <c r="I362" i="2"/>
  <c r="G121" i="2"/>
  <c r="I121" i="2" s="1"/>
  <c r="I122" i="2"/>
  <c r="G83" i="2"/>
  <c r="I83" i="2" s="1"/>
  <c r="I86" i="2"/>
  <c r="G78" i="2"/>
  <c r="I78" i="2" s="1"/>
  <c r="I79" i="2"/>
  <c r="G67" i="2"/>
  <c r="I67" i="2" s="1"/>
  <c r="I68" i="2"/>
  <c r="G53" i="2"/>
  <c r="I54" i="2"/>
  <c r="G47" i="2"/>
  <c r="I47" i="2" s="1"/>
  <c r="I51" i="2"/>
  <c r="G533" i="2"/>
  <c r="I533" i="2" s="1"/>
  <c r="I534" i="2"/>
  <c r="G27" i="2"/>
  <c r="I28" i="2"/>
  <c r="H451" i="2"/>
  <c r="H450" i="2" s="1"/>
  <c r="I457" i="2"/>
  <c r="L25" i="3"/>
  <c r="H26" i="2"/>
  <c r="H10" i="2" s="1"/>
  <c r="H291" i="2"/>
  <c r="H518" i="2"/>
  <c r="G500" i="2"/>
  <c r="G518" i="2"/>
  <c r="G451" i="2"/>
  <c r="G450" i="2" s="1"/>
  <c r="G449" i="2" s="1"/>
  <c r="G448" i="2" s="1"/>
  <c r="L17" i="3"/>
  <c r="G177" i="2"/>
  <c r="L27" i="3" s="1"/>
  <c r="L29" i="3"/>
  <c r="N29" i="3" s="1"/>
  <c r="L42" i="3"/>
  <c r="G475" i="2"/>
  <c r="I475" i="2" s="1"/>
  <c r="G93" i="2"/>
  <c r="G128" i="2"/>
  <c r="L19" i="3"/>
  <c r="N19" i="3" s="1"/>
  <c r="G23" i="2"/>
  <c r="M68" i="3"/>
  <c r="M18" i="3"/>
  <c r="N18" i="3" s="1"/>
  <c r="H167" i="2"/>
  <c r="H163" i="2" s="1"/>
  <c r="H162" i="2" s="1"/>
  <c r="H140" i="2"/>
  <c r="I140" i="2" s="1"/>
  <c r="M25" i="3"/>
  <c r="N25" i="3" s="1"/>
  <c r="L63" i="3"/>
  <c r="G15" i="2"/>
  <c r="I15" i="2" s="1"/>
  <c r="G337" i="2"/>
  <c r="I337" i="2" s="1"/>
  <c r="G323" i="2"/>
  <c r="G111" i="2"/>
  <c r="L68" i="3" s="1"/>
  <c r="L67" i="3" s="1"/>
  <c r="G172" i="2"/>
  <c r="L26" i="3" s="1"/>
  <c r="G103" i="2"/>
  <c r="L11" i="3" s="1"/>
  <c r="G139" i="2"/>
  <c r="G138" i="2" s="1"/>
  <c r="N26" i="3" l="1"/>
  <c r="M67" i="3"/>
  <c r="N67" i="3" s="1"/>
  <c r="N68" i="3"/>
  <c r="N27" i="3"/>
  <c r="I23" i="2"/>
  <c r="H171" i="2"/>
  <c r="H170" i="2" s="1"/>
  <c r="I500" i="2"/>
  <c r="L66" i="3"/>
  <c r="I323" i="2"/>
  <c r="L57" i="3"/>
  <c r="N57" i="3" s="1"/>
  <c r="I540" i="2"/>
  <c r="M66" i="3"/>
  <c r="N66" i="3" s="1"/>
  <c r="G539" i="2"/>
  <c r="G77" i="2"/>
  <c r="G76" i="2" s="1"/>
  <c r="I76" i="2" s="1"/>
  <c r="H499" i="2"/>
  <c r="H498" i="2" s="1"/>
  <c r="I111" i="2"/>
  <c r="I177" i="2"/>
  <c r="I172" i="2"/>
  <c r="L65" i="3"/>
  <c r="I135" i="2"/>
  <c r="G134" i="2"/>
  <c r="L64" i="3"/>
  <c r="N64" i="3" s="1"/>
  <c r="I128" i="2"/>
  <c r="G117" i="2"/>
  <c r="I117" i="2" s="1"/>
  <c r="I167" i="2"/>
  <c r="I103" i="2"/>
  <c r="I145" i="2"/>
  <c r="H319" i="2"/>
  <c r="I213" i="2"/>
  <c r="I93" i="2"/>
  <c r="H517" i="2"/>
  <c r="I518" i="2"/>
  <c r="H290" i="2"/>
  <c r="I291" i="2"/>
  <c r="L60" i="3"/>
  <c r="I164" i="2"/>
  <c r="M37" i="3"/>
  <c r="I243" i="2"/>
  <c r="L34" i="3"/>
  <c r="N34" i="3" s="1"/>
  <c r="L31" i="3"/>
  <c r="N31" i="3" s="1"/>
  <c r="I53" i="2"/>
  <c r="L30" i="3"/>
  <c r="N30" i="3" s="1"/>
  <c r="G43" i="2"/>
  <c r="G30" i="2" s="1"/>
  <c r="I30" i="2" s="1"/>
  <c r="L58" i="3"/>
  <c r="N58" i="3" s="1"/>
  <c r="G26" i="2"/>
  <c r="I26" i="2" s="1"/>
  <c r="I27" i="2"/>
  <c r="I451" i="2"/>
  <c r="H449" i="2"/>
  <c r="I450" i="2"/>
  <c r="M22" i="3"/>
  <c r="G333" i="2"/>
  <c r="L38" i="3" s="1"/>
  <c r="N38" i="3" s="1"/>
  <c r="M63" i="3"/>
  <c r="N63" i="3" s="1"/>
  <c r="G22" i="2"/>
  <c r="I22" i="2" s="1"/>
  <c r="G320" i="2"/>
  <c r="I320" i="2" s="1"/>
  <c r="G471" i="2"/>
  <c r="M53" i="3"/>
  <c r="L49" i="3"/>
  <c r="N49" i="3" s="1"/>
  <c r="G499" i="2"/>
  <c r="G498" i="2" s="1"/>
  <c r="M11" i="3"/>
  <c r="N11" i="3" s="1"/>
  <c r="M61" i="3"/>
  <c r="M35" i="3"/>
  <c r="M17" i="3"/>
  <c r="N17" i="3" s="1"/>
  <c r="L32" i="3"/>
  <c r="G532" i="2"/>
  <c r="L35" i="3"/>
  <c r="G82" i="2"/>
  <c r="G81" i="2" s="1"/>
  <c r="L16" i="3"/>
  <c r="M42" i="3"/>
  <c r="L14" i="3"/>
  <c r="H139" i="2"/>
  <c r="M24" i="3"/>
  <c r="M32" i="3"/>
  <c r="M14" i="3"/>
  <c r="G360" i="2"/>
  <c r="L39" i="3"/>
  <c r="N39" i="3" s="1"/>
  <c r="L13" i="3"/>
  <c r="N13" i="3" s="1"/>
  <c r="L24" i="3"/>
  <c r="M65" i="3"/>
  <c r="N65" i="3" s="1"/>
  <c r="L54" i="3"/>
  <c r="N54" i="3" s="1"/>
  <c r="G517" i="2"/>
  <c r="G516" i="2" s="1"/>
  <c r="L53" i="3"/>
  <c r="L22" i="3"/>
  <c r="L21" i="3" s="1"/>
  <c r="G143" i="2"/>
  <c r="G110" i="2"/>
  <c r="G102" i="2" s="1"/>
  <c r="G127" i="2"/>
  <c r="G171" i="2"/>
  <c r="G170" i="2" s="1"/>
  <c r="M36" i="3" l="1"/>
  <c r="N42" i="3"/>
  <c r="M59" i="3"/>
  <c r="N61" i="3"/>
  <c r="M48" i="3"/>
  <c r="N53" i="3"/>
  <c r="L15" i="3"/>
  <c r="N16" i="3"/>
  <c r="N24" i="3"/>
  <c r="M28" i="3"/>
  <c r="N32" i="3"/>
  <c r="M12" i="3"/>
  <c r="N14" i="3"/>
  <c r="M33" i="3"/>
  <c r="N35" i="3"/>
  <c r="M21" i="3"/>
  <c r="N21" i="3" s="1"/>
  <c r="N22" i="3"/>
  <c r="L59" i="3"/>
  <c r="N60" i="3"/>
  <c r="I499" i="2"/>
  <c r="I264" i="2"/>
  <c r="I263" i="2"/>
  <c r="I110" i="2"/>
  <c r="L56" i="3"/>
  <c r="N56" i="3" s="1"/>
  <c r="G538" i="2"/>
  <c r="I539" i="2"/>
  <c r="I77" i="2"/>
  <c r="I102" i="2"/>
  <c r="G470" i="2"/>
  <c r="I471" i="2"/>
  <c r="I333" i="2"/>
  <c r="L62" i="3"/>
  <c r="I170" i="2"/>
  <c r="I171" i="2"/>
  <c r="G133" i="2"/>
  <c r="I133" i="2" s="1"/>
  <c r="I134" i="2"/>
  <c r="G359" i="2"/>
  <c r="I359" i="2" s="1"/>
  <c r="I360" i="2"/>
  <c r="H289" i="2"/>
  <c r="H262" i="2" s="1"/>
  <c r="I290" i="2"/>
  <c r="H318" i="2"/>
  <c r="I143" i="2"/>
  <c r="I144" i="2"/>
  <c r="I162" i="2"/>
  <c r="I163" i="2"/>
  <c r="G126" i="2"/>
  <c r="I127" i="2"/>
  <c r="I242" i="2"/>
  <c r="H138" i="2"/>
  <c r="H116" i="2" s="1"/>
  <c r="I139" i="2"/>
  <c r="H516" i="2"/>
  <c r="I517" i="2"/>
  <c r="I212" i="2"/>
  <c r="I498" i="2"/>
  <c r="L33" i="3"/>
  <c r="I81" i="2"/>
  <c r="I82" i="2"/>
  <c r="I43" i="2"/>
  <c r="L28" i="3"/>
  <c r="G531" i="2"/>
  <c r="I531" i="2" s="1"/>
  <c r="I532" i="2"/>
  <c r="H448" i="2"/>
  <c r="I448" i="2" s="1"/>
  <c r="I449" i="2"/>
  <c r="G332" i="2"/>
  <c r="L37" i="3"/>
  <c r="N37" i="3" s="1"/>
  <c r="G319" i="2"/>
  <c r="G318" i="2" s="1"/>
  <c r="M62" i="3"/>
  <c r="M15" i="3"/>
  <c r="N15" i="3" s="1"/>
  <c r="L48" i="3"/>
  <c r="G485" i="2"/>
  <c r="L12" i="3"/>
  <c r="G10" i="2"/>
  <c r="I10" i="2" s="1"/>
  <c r="G75" i="2"/>
  <c r="N33" i="3" l="1"/>
  <c r="N28" i="3"/>
  <c r="N48" i="3"/>
  <c r="N59" i="3"/>
  <c r="N62" i="3"/>
  <c r="N12" i="3"/>
  <c r="H9" i="2"/>
  <c r="G469" i="2"/>
  <c r="I469" i="2" s="1"/>
  <c r="I470" i="2"/>
  <c r="G537" i="2"/>
  <c r="I537" i="2" s="1"/>
  <c r="I538" i="2"/>
  <c r="L36" i="3"/>
  <c r="L70" i="3" s="1"/>
  <c r="L71" i="3" s="1"/>
  <c r="G331" i="2"/>
  <c r="I331" i="2" s="1"/>
  <c r="I332" i="2"/>
  <c r="I319" i="2"/>
  <c r="I75" i="2"/>
  <c r="H485" i="2"/>
  <c r="I516" i="2"/>
  <c r="I240" i="2"/>
  <c r="I241" i="2"/>
  <c r="H317" i="2"/>
  <c r="H316" i="2" s="1"/>
  <c r="I318" i="2"/>
  <c r="I187" i="2"/>
  <c r="I211" i="2"/>
  <c r="I138" i="2"/>
  <c r="G116" i="2"/>
  <c r="G9" i="2" s="1"/>
  <c r="I126" i="2"/>
  <c r="I289" i="2"/>
  <c r="I262" i="2"/>
  <c r="G530" i="2"/>
  <c r="I530" i="2" s="1"/>
  <c r="G317" i="2"/>
  <c r="G316" i="2" s="1"/>
  <c r="M70" i="3"/>
  <c r="N70" i="3" s="1"/>
  <c r="N36" i="3" l="1"/>
  <c r="G468" i="2"/>
  <c r="G543" i="2" s="1"/>
  <c r="I116" i="2"/>
  <c r="I9" i="2"/>
  <c r="I316" i="2"/>
  <c r="I317" i="2"/>
  <c r="H468" i="2"/>
  <c r="I485" i="2"/>
  <c r="G529" i="2"/>
  <c r="I529" i="2" s="1"/>
  <c r="I468" i="2" l="1"/>
  <c r="H543" i="2"/>
  <c r="I543" i="2" l="1"/>
</calcChain>
</file>

<file path=xl/sharedStrings.xml><?xml version="1.0" encoding="utf-8"?>
<sst xmlns="http://schemas.openxmlformats.org/spreadsheetml/2006/main" count="5277" uniqueCount="1166">
  <si>
    <t>Проведение кадастровых работ  (проведение межевания земельных участков, постановка на государственный кадастровый учет)</t>
  </si>
  <si>
    <t>187</t>
  </si>
  <si>
    <t>Проведение работ по формированию земельных участков, предоставляемых в собственность льготным категориям граждан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</si>
  <si>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</si>
  <si>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</si>
  <si>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</si>
  <si>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</si>
  <si>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</si>
  <si>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</si>
  <si>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</si>
  <si>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</si>
  <si>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</si>
  <si>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</si>
  <si>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</si>
  <si>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</si>
  <si>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</si>
  <si>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</si>
  <si>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</si>
  <si>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</si>
  <si>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</si>
  <si>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</si>
  <si>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</si>
  <si>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</si>
  <si>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</si>
  <si>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</si>
  <si>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</si>
  <si>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</si>
  <si>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</si>
  <si>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</si>
  <si>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</si>
  <si>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</si>
  <si>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</si>
  <si>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</si>
  <si>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</si>
  <si>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</si>
  <si>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</si>
  <si>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</si>
  <si>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</si>
  <si>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</si>
  <si>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</si>
  <si>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</si>
  <si>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</si>
  <si>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</si>
  <si>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</si>
  <si>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</si>
  <si>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</si>
  <si>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</si>
  <si>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</si>
  <si>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</si>
  <si>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</si>
  <si>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</si>
  <si>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</si>
  <si>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</si>
  <si>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</si>
  <si>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</si>
  <si>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</si>
  <si>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</si>
  <si>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</si>
  <si>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</si>
  <si>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</si>
  <si>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</si>
  <si>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</si>
  <si>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</si>
  <si>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</si>
  <si>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</si>
  <si>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</si>
  <si>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</si>
  <si>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</si>
  <si>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</si>
  <si>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</si>
  <si>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</si>
  <si>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 xml:space="preserve">Социальные выплаты гражданам, кроме публичных
нормативных социальных выплат
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</si>
  <si>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</si>
  <si>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</si>
  <si>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</si>
  <si>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</si>
  <si>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</si>
  <si>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</si>
  <si>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</si>
  <si>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</si>
  <si>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</si>
  <si>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</si>
  <si>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</si>
  <si>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</si>
  <si>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</si>
  <si>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</si>
  <si>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Сбор, транспортировка и обезвреживание ртутьсодержащих ламп от населения частного сектора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</si>
  <si>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</si>
  <si>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</si>
  <si>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</si>
  <si>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</si>
  <si>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</si>
  <si>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</si>
  <si>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</si>
  <si>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</si>
  <si>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</si>
  <si>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</si>
  <si>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</si>
  <si>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</si>
  <si>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</si>
  <si>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</si>
  <si>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</si>
  <si>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</si>
  <si>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</si>
  <si>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</si>
  <si>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</si>
  <si>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</si>
  <si>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</si>
  <si>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</si>
  <si>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</si>
  <si>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</si>
  <si>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</si>
  <si>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</si>
  <si>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</si>
  <si>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</si>
  <si>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</si>
  <si>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</si>
  <si>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</si>
  <si>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</si>
  <si>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</si>
  <si>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</si>
  <si>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</si>
  <si>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</si>
  <si>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</si>
  <si>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</si>
  <si>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0510527000</t>
  </si>
  <si>
    <t>Проведение работ по подготовке проектов реконструкции и перепланировке нежилых помещений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</si>
  <si>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</si>
  <si>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</si>
  <si>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</si>
  <si>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</si>
  <si>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</si>
  <si>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</si>
  <si>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</si>
  <si>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</si>
  <si>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</si>
  <si>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</si>
  <si>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</si>
  <si>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</si>
  <si>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</si>
  <si>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</si>
  <si>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</si>
  <si>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</si>
  <si>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</si>
  <si>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</si>
  <si>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</si>
  <si>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</si>
  <si>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</si>
  <si>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</si>
  <si>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</si>
  <si>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</si>
  <si>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</si>
  <si>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</si>
  <si>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</si>
  <si>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Подпрограмма «Обеспечение иных расходных полномочий»</t>
  </si>
  <si>
    <t>Подпрограмма «Организация использования и охраны лесов городского округа Нижняя Салда»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</si>
  <si>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</si>
  <si>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</si>
  <si>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Подпрограмма «Развитие библиотечной деятельности»</t>
  </si>
  <si>
    <t>Подпрограмма «Управление муниципальным долгом»</t>
  </si>
  <si>
    <t>Обеспечение деятельности МКУ «ЦБУМПиС»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</si>
  <si>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</si>
  <si>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</si>
  <si>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</si>
  <si>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</si>
  <si>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</si>
  <si>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</si>
  <si>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</si>
  <si>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0820045300</t>
  </si>
  <si>
    <t>1050528000</t>
  </si>
  <si>
    <t>Подпрограмма «Реконструкция и модернизация объектов жилищно-коммунального хозяйства в городском округе Нижняя Салда»</t>
  </si>
  <si>
    <t>Субсидии социально-ориентированным некоммерческим организациям</t>
  </si>
  <si>
    <t>Подпрограмма «Развитие системы дополнительного образования в городском округе Нижняя Салда»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</si>
  <si>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</si>
  <si>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</si>
  <si>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</si>
  <si>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</si>
  <si>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</si>
  <si>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</si>
  <si>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</si>
  <si>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0102122000</t>
  </si>
  <si>
    <t>Капитальный ремонт улицы Карла Маркса в городе Нижняя Салда</t>
  </si>
  <si>
    <t>0411524000</t>
  </si>
  <si>
    <t>Бюджетные инвестиции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</si>
  <si>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</si>
  <si>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</si>
  <si>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</si>
  <si>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</si>
  <si>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</si>
  <si>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</si>
  <si>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</si>
  <si>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</si>
  <si>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</si>
  <si>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</si>
  <si>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</si>
  <si>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</si>
  <si>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</si>
  <si>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</si>
  <si>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</si>
  <si>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</si>
  <si>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</si>
  <si>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</si>
  <si>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</si>
  <si>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</si>
  <si>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</si>
  <si>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</si>
  <si>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</si>
  <si>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</si>
  <si>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</si>
  <si>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</si>
  <si>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</si>
  <si>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</si>
  <si>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</si>
  <si>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</si>
  <si>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</si>
  <si>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</si>
  <si>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</si>
  <si>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</si>
  <si>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</si>
  <si>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</si>
  <si>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</si>
  <si>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</si>
  <si>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</si>
  <si>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</si>
  <si>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</si>
  <si>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</si>
  <si>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</si>
  <si>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</si>
  <si>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</si>
  <si>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</si>
  <si>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</si>
  <si>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</si>
  <si>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</si>
  <si>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</si>
  <si>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</si>
  <si>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319</t>
  </si>
  <si>
    <t>321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</si>
  <si>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</si>
  <si>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</si>
  <si>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</si>
  <si>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</si>
  <si>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</si>
  <si>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</si>
  <si>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</si>
  <si>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</si>
  <si>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</si>
  <si>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</si>
  <si>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</si>
  <si>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</si>
  <si>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0707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</si>
  <si>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</si>
  <si>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</si>
  <si>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</si>
  <si>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</si>
  <si>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</si>
  <si>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</si>
  <si>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344</t>
  </si>
  <si>
    <t>345</t>
  </si>
  <si>
    <t>Обеспечение осуществления мероприятий по работе с молодежью</t>
  </si>
  <si>
    <t>350</t>
  </si>
  <si>
    <t>0709</t>
  </si>
  <si>
    <t>Другие вопросы в области образования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</si>
  <si>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</si>
  <si>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</si>
  <si>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</si>
  <si>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</si>
  <si>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</si>
  <si>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</si>
  <si>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366</t>
  </si>
  <si>
    <t>367</t>
  </si>
  <si>
    <t>368</t>
  </si>
  <si>
    <t>371</t>
  </si>
  <si>
    <t>372</t>
  </si>
  <si>
    <t>373</t>
  </si>
  <si>
    <t>374</t>
  </si>
  <si>
    <t>375</t>
  </si>
  <si>
    <t>376</t>
  </si>
  <si>
    <t>377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</si>
  <si>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</si>
  <si>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</si>
  <si>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</si>
  <si>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</si>
  <si>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</si>
  <si>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</si>
  <si>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</si>
  <si>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Организация деятельности учреждений культурно-досуговой сферы</t>
  </si>
  <si>
    <t>383</t>
  </si>
  <si>
    <t>384</t>
  </si>
  <si>
    <t>387</t>
  </si>
  <si>
    <t>388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</si>
  <si>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</si>
  <si>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</si>
  <si>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</si>
  <si>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</si>
  <si>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</si>
  <si>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</si>
  <si>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</si>
  <si>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</si>
  <si>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</si>
  <si>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</si>
  <si>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</si>
  <si>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</si>
  <si>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</si>
  <si>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</si>
  <si>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</si>
  <si>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</si>
  <si>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</si>
  <si>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</si>
  <si>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</si>
  <si>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</si>
  <si>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</si>
  <si>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</si>
  <si>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</si>
  <si>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</si>
  <si>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</si>
  <si>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</si>
  <si>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</si>
  <si>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</si>
  <si>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</si>
  <si>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</si>
  <si>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0703</t>
  </si>
  <si>
    <t>Дополнительное образование детей</t>
  </si>
  <si>
    <t>0840125000</t>
  </si>
  <si>
    <t xml:space="preserve">Обеспечение населения городского округа Нижняя Салда питьевой водой стандартного качества            </t>
  </si>
  <si>
    <t>0330823000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</si>
  <si>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</si>
  <si>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</si>
  <si>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</si>
  <si>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</si>
  <si>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</si>
  <si>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</si>
  <si>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</si>
  <si>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</si>
  <si>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</si>
  <si>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</si>
  <si>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</si>
  <si>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</si>
  <si>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</si>
  <si>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</si>
  <si>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</si>
  <si>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</si>
  <si>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</si>
  <si>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</si>
  <si>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</si>
  <si>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</si>
  <si>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</si>
  <si>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</si>
  <si>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</si>
  <si>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</si>
  <si>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</si>
  <si>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</si>
  <si>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</si>
  <si>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</si>
  <si>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</si>
  <si>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</si>
  <si>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</si>
  <si>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</si>
  <si>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</si>
  <si>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</si>
  <si>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</si>
  <si>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</si>
  <si>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</si>
  <si>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</si>
  <si>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</si>
  <si>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</si>
  <si>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</si>
  <si>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</si>
  <si>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0100622000</t>
  </si>
  <si>
    <t>1500000000</t>
  </si>
  <si>
    <t>1400000000</t>
  </si>
  <si>
    <t>1400323000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</si>
  <si>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</si>
  <si>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</si>
  <si>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</si>
  <si>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</si>
  <si>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</si>
  <si>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</si>
  <si>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</si>
  <si>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</si>
  <si>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</si>
  <si>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</si>
  <si>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</si>
  <si>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</si>
  <si>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0520723000</t>
  </si>
  <si>
    <t>0530000000</t>
  </si>
  <si>
    <t>1400123000</t>
  </si>
  <si>
    <t>0300000000</t>
  </si>
  <si>
    <t>0310000000</t>
  </si>
  <si>
    <t>0310123000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</si>
  <si>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</si>
  <si>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</si>
  <si>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</si>
  <si>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</si>
  <si>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</si>
  <si>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</si>
  <si>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</si>
  <si>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</si>
  <si>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</si>
  <si>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</si>
  <si>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</si>
  <si>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</si>
  <si>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</si>
  <si>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</si>
  <si>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</si>
  <si>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</si>
  <si>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</si>
  <si>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</si>
  <si>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</si>
  <si>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</si>
  <si>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</si>
  <si>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</si>
  <si>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</si>
  <si>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</si>
  <si>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</si>
  <si>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</si>
  <si>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</si>
  <si>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</si>
  <si>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</si>
  <si>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</si>
  <si>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</si>
  <si>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</si>
  <si>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</si>
  <si>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</si>
  <si>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</si>
  <si>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</si>
  <si>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</si>
  <si>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</si>
  <si>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</si>
  <si>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</si>
  <si>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</si>
  <si>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</si>
  <si>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</si>
  <si>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</si>
  <si>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</si>
  <si>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</si>
  <si>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</si>
  <si>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</si>
  <si>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</si>
  <si>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</si>
  <si>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</si>
  <si>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</si>
  <si>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</si>
  <si>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</si>
  <si>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</si>
  <si>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</si>
  <si>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0720122000</t>
  </si>
  <si>
    <t>Обеспечение первичных мер пожарной безопасности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</si>
  <si>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</si>
  <si>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</si>
  <si>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</si>
  <si>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</si>
  <si>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</si>
  <si>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1030125000</t>
  </si>
  <si>
    <t>1040125000</t>
  </si>
  <si>
    <t>1050228000</t>
  </si>
  <si>
    <t>392</t>
  </si>
  <si>
    <t>393</t>
  </si>
  <si>
    <t>420</t>
  </si>
  <si>
    <t>421</t>
  </si>
  <si>
    <t>438</t>
  </si>
  <si>
    <t>439</t>
  </si>
  <si>
    <t>8000021500</t>
  </si>
  <si>
    <t>Председатель представительного органа муниципального образования</t>
  </si>
  <si>
    <t>Оказание финансовой поддержки  крестьянским (фермерским) хозяйствам, личным подсобным хозяйствам городского округа Нижняя Салда (предоставление субсидий  из местного бюджета)</t>
  </si>
  <si>
    <t>0620241200</t>
  </si>
  <si>
    <t>0620341100</t>
  </si>
  <si>
    <t>0510127000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</si>
  <si>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</si>
  <si>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</si>
  <si>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</si>
  <si>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</si>
  <si>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</si>
  <si>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</si>
  <si>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</si>
  <si>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</si>
  <si>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</si>
  <si>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</si>
  <si>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</si>
  <si>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</si>
  <si>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</si>
  <si>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</si>
  <si>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</si>
  <si>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</si>
  <si>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</si>
  <si>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</si>
  <si>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</si>
  <si>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</si>
  <si>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</si>
  <si>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</si>
  <si>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</si>
  <si>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</si>
  <si>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</si>
  <si>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</si>
  <si>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</si>
  <si>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</si>
  <si>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</si>
  <si>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</si>
  <si>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</si>
  <si>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</si>
  <si>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</si>
  <si>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</si>
  <si>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</si>
  <si>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</si>
  <si>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</si>
  <si>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</si>
  <si>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</si>
  <si>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</si>
  <si>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</si>
  <si>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</si>
  <si>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</si>
  <si>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</si>
  <si>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</si>
  <si>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</si>
  <si>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</si>
  <si>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</si>
  <si>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</si>
  <si>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</si>
  <si>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</si>
  <si>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</si>
  <si>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</si>
  <si>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</si>
  <si>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</si>
  <si>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</si>
  <si>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</si>
  <si>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</si>
  <si>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</si>
  <si>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</si>
  <si>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</si>
  <si>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</si>
  <si>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</si>
  <si>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</si>
  <si>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</si>
  <si>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</si>
  <si>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</si>
  <si>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</si>
  <si>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</si>
  <si>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</si>
  <si>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</si>
  <si>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</si>
  <si>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</si>
  <si>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</si>
  <si>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</si>
  <si>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</si>
  <si>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</si>
  <si>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</si>
  <si>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</si>
  <si>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</si>
  <si>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</si>
  <si>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</si>
  <si>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</si>
  <si>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</si>
  <si>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</si>
  <si>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</si>
  <si>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</si>
  <si>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</si>
  <si>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</si>
  <si>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</si>
  <si>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</si>
  <si>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</si>
  <si>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</si>
  <si>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</si>
  <si>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16</t>
  </si>
  <si>
    <t>17</t>
  </si>
  <si>
    <t>18</t>
  </si>
  <si>
    <t>19</t>
  </si>
  <si>
    <t>20</t>
  </si>
  <si>
    <t>21</t>
  </si>
  <si>
    <t>850</t>
  </si>
  <si>
    <t xml:space="preserve">Уплата налогов, сборов и иных платежей
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</si>
  <si>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</si>
  <si>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</si>
  <si>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</si>
  <si>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</si>
  <si>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</si>
  <si>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</si>
  <si>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</si>
  <si>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</si>
  <si>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</si>
  <si>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</si>
  <si>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</si>
  <si>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</si>
  <si>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</si>
  <si>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</si>
  <si>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</si>
  <si>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</si>
  <si>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</si>
  <si>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</si>
  <si>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</si>
  <si>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</si>
  <si>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</si>
  <si>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</si>
  <si>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</si>
  <si>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</si>
  <si>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</si>
  <si>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</si>
  <si>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</si>
  <si>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</si>
  <si>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</si>
  <si>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</si>
  <si>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</si>
  <si>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</si>
  <si>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</si>
  <si>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</si>
  <si>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</si>
  <si>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</si>
  <si>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</si>
  <si>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</si>
  <si>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</si>
  <si>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</si>
  <si>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</si>
  <si>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</si>
  <si>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</si>
  <si>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</si>
  <si>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</si>
  <si>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</si>
  <si>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</si>
  <si>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</si>
  <si>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</si>
  <si>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</si>
  <si>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</si>
  <si>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</si>
  <si>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</si>
  <si>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</si>
  <si>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</si>
  <si>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</si>
  <si>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</si>
  <si>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</si>
  <si>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</si>
  <si>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</si>
  <si>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</si>
  <si>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</si>
  <si>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</si>
  <si>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</si>
  <si>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</si>
  <si>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</si>
  <si>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</si>
  <si>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</si>
  <si>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</si>
  <si>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</si>
  <si>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</si>
  <si>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77</t>
  </si>
  <si>
    <t>78</t>
  </si>
  <si>
    <t>79</t>
  </si>
  <si>
    <t>80</t>
  </si>
  <si>
    <t>431</t>
  </si>
  <si>
    <t>432</t>
  </si>
  <si>
    <t>440</t>
  </si>
  <si>
    <t>441</t>
  </si>
  <si>
    <t>442</t>
  </si>
  <si>
    <t>0370000000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</si>
  <si>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</si>
  <si>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</si>
  <si>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</si>
  <si>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</si>
  <si>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</si>
  <si>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</si>
  <si>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</si>
  <si>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</si>
  <si>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</si>
  <si>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</si>
  <si>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</si>
  <si>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</si>
  <si>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</si>
  <si>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</si>
  <si>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</si>
  <si>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</si>
  <si>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</si>
  <si>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</si>
  <si>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</si>
  <si>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</si>
  <si>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</si>
  <si>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</si>
  <si>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</si>
  <si>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</si>
  <si>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</si>
  <si>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</si>
  <si>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</si>
  <si>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</si>
  <si>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</si>
  <si>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</si>
  <si>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</si>
  <si>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</si>
  <si>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</si>
  <si>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</si>
  <si>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</si>
  <si>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</si>
  <si>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</si>
  <si>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</si>
  <si>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</si>
  <si>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</si>
  <si>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</si>
  <si>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</si>
  <si>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</si>
  <si>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0400</t>
  </si>
  <si>
    <t>Национальная экономика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</si>
  <si>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</si>
  <si>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</si>
  <si>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</si>
  <si>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</si>
  <si>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</si>
  <si>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</si>
  <si>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</si>
  <si>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</si>
  <si>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</si>
  <si>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</si>
  <si>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</si>
  <si>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</si>
  <si>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</si>
  <si>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</si>
  <si>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</si>
  <si>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</si>
  <si>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</si>
  <si>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</si>
  <si>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</si>
  <si>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</si>
  <si>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</si>
  <si>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</si>
  <si>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</si>
  <si>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</si>
  <si>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</si>
  <si>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</si>
  <si>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Содержание автомобильных дорог общего пользования и сооружений на них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</si>
  <si>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</si>
  <si>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</si>
  <si>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</si>
  <si>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</si>
  <si>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</si>
  <si>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</si>
  <si>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</si>
  <si>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</si>
  <si>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</si>
  <si>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</si>
  <si>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</si>
  <si>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</si>
  <si>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</si>
  <si>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</si>
  <si>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</si>
  <si>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</si>
  <si>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0410</t>
  </si>
  <si>
    <t>Связь и информатика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</si>
  <si>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</si>
  <si>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</si>
  <si>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</si>
  <si>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</si>
  <si>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</si>
  <si>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</si>
  <si>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</si>
  <si>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</si>
  <si>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</si>
  <si>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</si>
  <si>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</si>
  <si>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</si>
  <si>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</si>
  <si>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</si>
  <si>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</si>
  <si>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</si>
  <si>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</si>
  <si>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0412</t>
  </si>
  <si>
    <t>Другие вопросы в области национальной экономики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</si>
  <si>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</si>
  <si>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</si>
  <si>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</si>
  <si>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</si>
  <si>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</si>
  <si>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</si>
  <si>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0210129000</t>
  </si>
  <si>
    <t>Премии и гранты</t>
  </si>
  <si>
    <t>Уплата налогов, сборов и иных платежей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</si>
  <si>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</si>
  <si>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</si>
  <si>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</si>
  <si>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</si>
  <si>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</si>
  <si>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</si>
  <si>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</si>
  <si>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</si>
  <si>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</si>
  <si>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</si>
  <si>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</si>
  <si>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</si>
  <si>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</si>
  <si>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</si>
  <si>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</si>
  <si>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</si>
  <si>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</si>
  <si>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</si>
  <si>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</si>
  <si>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</si>
  <si>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</si>
  <si>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</si>
  <si>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</si>
  <si>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</si>
  <si>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</si>
  <si>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</si>
  <si>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</si>
  <si>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</si>
  <si>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</si>
  <si>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</si>
  <si>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</si>
  <si>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</si>
  <si>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</si>
  <si>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</si>
  <si>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Обеспечение деятельности МКУ «Служба муниципального заказа городского округа Нижняя Салда»</t>
  </si>
  <si>
    <t>Расходы,связанные с организацией и проведением публичных слушаний</t>
  </si>
  <si>
    <t>0532123000</t>
  </si>
  <si>
    <t>0330423000</t>
  </si>
  <si>
    <t>Охрана семьи и детства</t>
  </si>
  <si>
    <t>1004</t>
  </si>
  <si>
    <t>Предоставление социальных выплат молодым семьям на приобретение (строительство) жилья</t>
  </si>
  <si>
    <t>Ликвидация несанкционированных мест размещения отходов</t>
  </si>
  <si>
    <t>465</t>
  </si>
  <si>
    <t>466</t>
  </si>
  <si>
    <t>469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</si>
  <si>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</si>
  <si>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</si>
  <si>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</si>
  <si>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0850225000</t>
  </si>
  <si>
    <t>472</t>
  </si>
  <si>
    <t>473</t>
  </si>
  <si>
    <t>474</t>
  </si>
  <si>
    <t>475</t>
  </si>
  <si>
    <t>476</t>
  </si>
  <si>
    <t>477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</si>
  <si>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</si>
  <si>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</si>
  <si>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</si>
  <si>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</si>
  <si>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</si>
  <si>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</si>
  <si>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</si>
  <si>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</si>
  <si>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</si>
  <si>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</si>
  <si>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</si>
  <si>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</si>
  <si>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</si>
  <si>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</si>
  <si>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Другие вопросы в области жилищно-коммунального хозяйства</t>
  </si>
  <si>
    <t>0505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</si>
  <si>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</si>
  <si>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</si>
  <si>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</si>
  <si>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</si>
  <si>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>1311022000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</si>
  <si>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</si>
  <si>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на 2023-2028 годы»</t>
  </si>
  <si>
    <t xml:space="preserve">Подпрограмма «Гражданская оборона и предупреждение чрезвычайных ситуаций на территории городского округа Нижняя Салда на 2023-2028 годы»
</t>
  </si>
  <si>
    <t>0710522000</t>
  </si>
  <si>
    <t>Обеспечение безопасности людей на водных объектах, предотвращение несчастных случаев на водоёмах</t>
  </si>
  <si>
    <t>Мероприятия по исследованию и обустройству источников нецентрализованного водоснабжения</t>
  </si>
  <si>
    <t>1310122000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</si>
  <si>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рудник, городских лесов городского округа Нижняя Салда</t>
  </si>
  <si>
    <t>Обустройство транспортной инфраструктурой земельных участков, предоставленных в собственность для индивидуального жилищного строительства гражданам, имеющих трех и более детей</t>
  </si>
  <si>
    <t>0411824000</t>
  </si>
  <si>
    <t>Подпрограмма «Развитие добровольческого (волонтерского) движения в городском округе Нижняя Салда»</t>
  </si>
  <si>
    <t>1070000000</t>
  </si>
  <si>
    <t>Организация и проведение мероприятий по поощрению добровольческого (волонтерского) движения в городском округе Нижняя Салда</t>
  </si>
  <si>
    <t>1070125000</t>
  </si>
  <si>
    <t xml:space="preserve">Проведение рыночной оценки стоимости имущества </t>
  </si>
  <si>
    <t>0510227000</t>
  </si>
  <si>
    <t>Стипендии</t>
  </si>
  <si>
    <t>09308L5190</t>
  </si>
  <si>
    <t>Модернизация библиотек в части комплектования книжных фондов на условиях софинансирования из федерального бюджета</t>
  </si>
  <si>
    <t>62</t>
  </si>
  <si>
    <t>116</t>
  </si>
  <si>
    <t>117</t>
  </si>
  <si>
    <t>138</t>
  </si>
  <si>
    <t>139</t>
  </si>
  <si>
    <t>140</t>
  </si>
  <si>
    <t>141</t>
  </si>
  <si>
    <t>142</t>
  </si>
  <si>
    <t>159</t>
  </si>
  <si>
    <t>160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</si>
  <si>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</si>
  <si>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</si>
  <si>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</si>
  <si>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</si>
  <si>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</si>
  <si>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</si>
  <si>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</si>
  <si>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</si>
  <si>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</si>
  <si>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</si>
  <si>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</si>
  <si>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</si>
  <si>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</si>
  <si>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333</t>
  </si>
  <si>
    <t>334</t>
  </si>
  <si>
    <t>335</t>
  </si>
  <si>
    <t>336</t>
  </si>
  <si>
    <t>337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</si>
  <si>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</si>
  <si>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</si>
  <si>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</si>
  <si>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</si>
  <si>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</si>
  <si>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</si>
  <si>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</si>
  <si>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</si>
  <si>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</si>
  <si>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</si>
  <si>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365</t>
  </si>
  <si>
    <t>385</t>
  </si>
  <si>
    <t>386</t>
  </si>
  <si>
    <t>389</t>
  </si>
  <si>
    <t>390</t>
  </si>
  <si>
    <t>398</t>
  </si>
  <si>
    <t>399</t>
  </si>
  <si>
    <t>400</t>
  </si>
  <si>
    <t>401</t>
  </si>
  <si>
    <t>402</t>
  </si>
  <si>
    <t>443</t>
  </si>
  <si>
    <t>444</t>
  </si>
  <si>
    <t>445</t>
  </si>
  <si>
    <t>446</t>
  </si>
  <si>
    <t>467</t>
  </si>
  <si>
    <t>468</t>
  </si>
  <si>
    <t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</t>
  </si>
  <si>
    <t>482</t>
  </si>
  <si>
    <t>Подпрограмма «Развитие водохозяйственного комплекса в городском округе Нижняя Салда до 2027 года»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</si>
  <si>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2027 года»</t>
  </si>
  <si>
    <t>Муниципальная программа  «Развитие транспорта и дорожного хозяйства в городском округе Нижняя Салда до 2027 года»</t>
  </si>
  <si>
    <t>Подпрограмма «Развитие дорожного хозяйства в городском округе Нижняя Салда до 2027 года»</t>
  </si>
  <si>
    <t>Подпрограмма «Повышение безопасности дорожного движения на территории городского округа Нижняя Салда до 2027 года»</t>
  </si>
  <si>
    <t>Муниципальная программа «Информационное общество городского округа Нижняя Салда до 2027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</si>
  <si>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
</t>
  </si>
  <si>
    <t>Подпрограмма «Развитие жилищного хозяйства в городском округе Нижняя Салда до 2027 года»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</si>
  <si>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</t>
  </si>
  <si>
    <t>Подпрограмма «Развитие благоустройства в городском округе Нижняя Салда до 2027 года»</t>
  </si>
  <si>
    <t>Подпрограмма «Восстановление и развитие объектов внешнего благоустройства в городском округе Нижняя Салда до 2027 года»</t>
  </si>
  <si>
    <t>Муниципальная программа «Развитие физической культуры, спорта и молодежной политики в городском округе Нижняя Салда до 2027 года»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</si>
  <si>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2027 года»
</t>
  </si>
  <si>
    <t>Подпрограмма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</si>
  <si>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Подпрограмма «Обеспечение реализации муниципальной программы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</si>
  <si>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Обеспечение функционирования и развития сети системы видеонаблюдения на территории городского округа Нижняя Салда</t>
  </si>
  <si>
    <t>0100822000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</si>
  <si>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</si>
  <si>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483</t>
  </si>
  <si>
    <t>484</t>
  </si>
  <si>
    <t>485</t>
  </si>
  <si>
    <t>486</t>
  </si>
  <si>
    <t>Разработка декларации безопасности Нижнесалдинского ГТС</t>
  </si>
  <si>
    <t>1320623000</t>
  </si>
  <si>
    <t>1060425000</t>
  </si>
  <si>
    <t>Обеспечение осуществления мероприятий по патриотическому воспитанию граждан</t>
  </si>
  <si>
    <t>08205L3030</t>
  </si>
  <si>
    <t>1010428000</t>
  </si>
  <si>
    <t>Развитие материально-технической базы МБУ «СОК»</t>
  </si>
  <si>
    <t>1010528000</t>
  </si>
  <si>
    <t>Ремонт зданий (помещений), спортивных сооружений МБУ «СОК»</t>
  </si>
  <si>
    <t>Закупка аварийно- спасательного оборудования</t>
  </si>
  <si>
    <t>0710322000</t>
  </si>
  <si>
    <t>03Б0123000</t>
  </si>
  <si>
    <t>1101</t>
  </si>
  <si>
    <t>Физическая культура</t>
  </si>
  <si>
    <t>Подпрограмма «Модернизация систем коммунальной инфраструктуры городского округа Нижняя Салда»</t>
  </si>
  <si>
    <t>03Б0000000</t>
  </si>
  <si>
    <t>1020000000</t>
  </si>
  <si>
    <t>Подпрограмма  «Развитие инфраструктуры спортивных сооружений городского округа Нижняя Салда»</t>
  </si>
  <si>
    <t>1020525000</t>
  </si>
  <si>
    <t>Создание спортивной площадки (оснащение спортивным оборудованием)</t>
  </si>
  <si>
    <t>1020528000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</si>
  <si>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2026 года»
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</si>
  <si>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2026 года»</t>
  </si>
  <si>
    <t>Муниципальная программа «Поддержка общественных организаций и отдельных категорий граждан городского округа Нижняя Салда до 2026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</si>
  <si>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года»</t>
  </si>
  <si>
    <t>Подпрограмма «Обеспечение жильем молодых семей в городском округе Нижняя Салда до 2026 года»</t>
  </si>
  <si>
    <t>Муниципальная программа «Профилактика правонарушений в городском округе Нижняя Салда до 2026 года»</t>
  </si>
  <si>
    <t>Капитальный ремонт моста через реку Салда по улице Парижской Коммуны в городе Нижняя Салда</t>
  </si>
  <si>
    <t>0411724000</t>
  </si>
  <si>
    <t>0410324000</t>
  </si>
  <si>
    <t xml:space="preserve">Разработка проектно-сметной документации, государственная экспертиза проекта </t>
  </si>
  <si>
    <t>0532323000</t>
  </si>
  <si>
    <t>Строительство  канализационной насосной станции № 2</t>
  </si>
  <si>
    <t>0331423000</t>
  </si>
  <si>
    <t>Актуализация генеральной схемы санитарной очистки</t>
  </si>
  <si>
    <t>Мероприятия по содержанию кладбища, проведение инвентаризации</t>
  </si>
  <si>
    <t>1030925000</t>
  </si>
  <si>
    <t>Внедрение механизмов инициативного бюджетирования на территории городского округа Нижняя Салда  в рамках инициативного проекта «Спорт-норма жизни»</t>
  </si>
  <si>
    <t>1030925001</t>
  </si>
  <si>
    <t>1020228000</t>
  </si>
  <si>
    <t xml:space="preserve"> Разработка проектно-сметной документации</t>
  </si>
  <si>
    <t>0850425000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</si>
  <si>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</si>
  <si>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</si>
  <si>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Наименование раздела, подраздела, целевой статьи или вида расходов</t>
  </si>
  <si>
    <t>136</t>
  </si>
  <si>
    <t>137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</si>
  <si>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</si>
  <si>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</si>
  <si>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</si>
  <si>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</si>
  <si>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</si>
  <si>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</si>
  <si>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</si>
  <si>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</si>
  <si>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</si>
  <si>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</si>
  <si>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</si>
  <si>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</si>
  <si>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</si>
  <si>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</si>
  <si>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</si>
  <si>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</si>
  <si>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</si>
  <si>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</si>
  <si>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210</t>
  </si>
  <si>
    <t>211</t>
  </si>
  <si>
    <t>212</t>
  </si>
  <si>
    <t>213</t>
  </si>
  <si>
    <t>261</t>
  </si>
  <si>
    <t>262</t>
  </si>
  <si>
    <t>263</t>
  </si>
  <si>
    <t>316</t>
  </si>
  <si>
    <t>317</t>
  </si>
  <si>
    <t>318</t>
  </si>
  <si>
    <t>322</t>
  </si>
  <si>
    <t>323</t>
  </si>
  <si>
    <t>324</t>
  </si>
  <si>
    <t>342</t>
  </si>
  <si>
    <t>343</t>
  </si>
  <si>
    <t>369</t>
  </si>
  <si>
    <t>370</t>
  </si>
  <si>
    <t>381</t>
  </si>
  <si>
    <t>382</t>
  </si>
  <si>
    <t>426</t>
  </si>
  <si>
    <t>427</t>
  </si>
  <si>
    <t>428</t>
  </si>
  <si>
    <t>429</t>
  </si>
  <si>
    <t>430</t>
  </si>
  <si>
    <t>433</t>
  </si>
  <si>
    <t>434</t>
  </si>
  <si>
    <t>435</t>
  </si>
  <si>
    <t>436</t>
  </si>
  <si>
    <t>437</t>
  </si>
  <si>
    <t>487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</si>
  <si>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2026 года»</t>
  </si>
  <si>
    <t>Подпрограмма «Развитие градостроительной деятельности на территории городского округа Нижняя Салда до 2026 года»</t>
  </si>
  <si>
    <t>Муниципальная программа «Общегосударственные вопросы на территории городского округа Нижняя Салда до 2026 года»</t>
  </si>
  <si>
    <t>Муниципальная программа «Развитие системы образования в городском округе Нижняя Салда до 2027 года»</t>
  </si>
  <si>
    <t>Муниципальная программа «Развитие культуры в городском округе Нижняя Салда до 2027 года»</t>
  </si>
  <si>
    <t xml:space="preserve">Муниципальная программа  «Управление  муниципальными финансами городского округа Нижняя Салда  до 2027 года»
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</si>
  <si>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2026 года»</t>
  </si>
  <si>
    <t>Приведение в порядок воинских захоронений и мемориальных комплексов, захоронений воинов, погибших в годы Великой Отечественной войны</t>
  </si>
  <si>
    <t>0940826000</t>
  </si>
  <si>
    <t>0510827000</t>
  </si>
  <si>
    <t>488</t>
  </si>
  <si>
    <t>489</t>
  </si>
  <si>
    <t>Расходы за счет средств, поступивших от бизнеса и населения в рамках инициативного проекта «Спорт-норма жизни»</t>
  </si>
  <si>
    <t>Муниципальная программа «Повышение эффективности управления муниципальной собственностью городского округа Нижняя Салда до 2026 года»</t>
  </si>
  <si>
    <t>Муниципальная программа «Управление  муниципальными финансами городского округа Нижняя Салда  до 2027 года»</t>
  </si>
  <si>
    <t>Актуализация местных нормативов градостроительного проектирования городского округа Нижняя Салда</t>
  </si>
  <si>
    <t>Муниципальная программа  «Управление  муниципальными финансами городского округа Нижняя Салда  до 2027 года»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</si>
  <si>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</si>
  <si>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мероприятий по оборудованию спортивных площадок в общеобразовательных организациях</t>
  </si>
  <si>
    <t>Обеспечение деятельности  муниципального казенного учреждения «Централизованная бухгалтерия учреждений культуры» городского округа Нижняя Салда</t>
  </si>
  <si>
    <t>0200</t>
  </si>
  <si>
    <t>Национальная оборона</t>
  </si>
  <si>
    <t>0203</t>
  </si>
  <si>
    <t>Мобилизационная и вневойсковая подготовка</t>
  </si>
  <si>
    <t>8000051180</t>
  </si>
  <si>
    <t>Осуществление государственных полномочий Российской Федерации по первичному воинскому учету</t>
  </si>
  <si>
    <t>0340723000</t>
  </si>
  <si>
    <t>Содержание общественных территорий, благоустроенных в рамках национального проекта «Жилье и городская среда»</t>
  </si>
  <si>
    <t>03Б0149506</t>
  </si>
  <si>
    <t>03Б0149606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</si>
  <si>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 за счет субсидии из областного бюджета на реализацию муниципальных программ по модернизации систем коммунальной инфраструктуры муниципальных образований Свердловской области за счет средств, поступивших от публично-правовой компании «Фонд развития территорий»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</si>
  <si>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2а, за счет субсидии из областного бюджета на обеспечение реализации муниципальных программ по модернизации систем коммунальной инфраструктуры муниципальных образований Свердловской области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</si>
  <si>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</si>
  <si>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</si>
  <si>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</si>
  <si>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</si>
  <si>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</si>
  <si>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</si>
  <si>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</si>
  <si>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</si>
  <si>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</si>
  <si>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</si>
  <si>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</si>
  <si>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</si>
  <si>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</si>
  <si>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</si>
  <si>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</si>
  <si>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0910826000</t>
  </si>
  <si>
    <t>505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</si>
  <si>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2027 года»</t>
  </si>
  <si>
    <t>Подпрограмма «Обеспечение реализации муниципальной программы «Развитие системы образования в городском округе Нижняя Салда до 2027 года»</t>
  </si>
  <si>
    <t>Подпрограмма «Обеспечение реализации муниципальной программы «Развитие культуры в городском округе Нижняя Салда до 2027 года»</t>
  </si>
  <si>
    <t>0850445Ш00</t>
  </si>
  <si>
    <t>Обеспечение мероприятий по оборудованию спортивных площадок в общеобразовательных организациях (за счет средств областного бюджета)</t>
  </si>
  <si>
    <t>0930446600</t>
  </si>
  <si>
    <t>0820425000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</si>
  <si>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</si>
  <si>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</si>
  <si>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</si>
  <si>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0850125000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</si>
  <si>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</si>
  <si>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 xml:space="preserve">Содержание муниципального казенного учреждения «Управление гражданской защиты городского округа Нижняя Салда»  </t>
  </si>
  <si>
    <t>0930426000</t>
  </si>
  <si>
    <t>Капитальный ремонт муниципального бюджетного учреждения культуры «Центральная городская библиотека»</t>
  </si>
  <si>
    <t>Капитальный ремонт муниципального бюджетного учреждения культуры «Центральная городская библиотека» (за счет областного бюджета)</t>
  </si>
  <si>
    <t>0370423000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</si>
  <si>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</si>
  <si>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0840145610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</si>
  <si>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</si>
  <si>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</si>
  <si>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</si>
  <si>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0411624000</t>
  </si>
  <si>
    <t>Исполнение судебных актов</t>
  </si>
  <si>
    <t>830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</si>
  <si>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</si>
  <si>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02101L4970</t>
  </si>
  <si>
    <t xml:space="preserve">  Исполнение судебных актов</t>
  </si>
  <si>
    <t xml:space="preserve">  Уплата налогов, сборов и иных платежей</t>
  </si>
  <si>
    <t xml:space="preserve">  Социальные выплаты гражданам, кроме публичных нормативных социальных выплат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</si>
  <si>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</si>
  <si>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</si>
  <si>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</si>
  <si>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</si>
  <si>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</si>
  <si>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</si>
  <si>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</si>
  <si>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</si>
  <si>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</si>
  <si>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</si>
  <si>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</si>
  <si>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</si>
  <si>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</si>
  <si>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</si>
  <si>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</si>
  <si>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</si>
  <si>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</si>
  <si>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</si>
  <si>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</si>
  <si>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</si>
  <si>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</si>
  <si>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</si>
  <si>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</si>
  <si>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</si>
  <si>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</si>
  <si>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</si>
  <si>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</si>
  <si>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</si>
  <si>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</si>
  <si>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</si>
  <si>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Приложение № 4</t>
  </si>
  <si>
    <t>Ведомственная структура расходов бюджета городского округа Нижняя Салда за первый квартал 2024 года</t>
  </si>
  <si>
    <t>Код глав-
ного распо-
ряди-
теля</t>
  </si>
  <si>
    <t>Код вида рас-
хо-
дов</t>
  </si>
  <si>
    <t>Бюджет городского округа, сумма в рублях</t>
  </si>
  <si>
    <t>Исполнено, сумма в рублях</t>
  </si>
  <si>
    <t>Процент исполнения,%</t>
  </si>
  <si>
    <t>Приложение № 3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</si>
  <si>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первый квартал 2024 года </t>
  </si>
  <si>
    <t>Приложение № 5</t>
  </si>
  <si>
    <t xml:space="preserve">Перечень муниципальных программ городского округа Нижняя Салда, подлежащих реализации                                                                                         за первый квартал 2024 года </t>
  </si>
  <si>
    <t>Процент исполнения, %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</si>
  <si>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</si>
  <si>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</si>
  <si>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</si>
  <si>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</si>
  <si>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Подпрограмма «Гражданская оборона и предупреждение чрезвычайных ситуаций на территории городского округа Нижняя Салда на 2023-2028 годы»</t>
  </si>
  <si>
    <t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 на территории городского округа Нижняя Салда до 2026 года»</t>
  </si>
  <si>
    <t>Социальные выплаты гражданам, кроме публичных
нормативных социальных выплат</t>
  </si>
  <si>
    <t xml:space="preserve">к постановлению администрации                            городского округа Нижняя Салда                                                                     от 23.04.2024 № 196                                                                                </t>
  </si>
  <si>
    <t xml:space="preserve">к постановлению администрации                            городского округа Нижняя Салда                                                                     от 23.04.2024 № 196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</si>
</sst>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_(* #,##0.00_);_(* \(#,##0.00\);_(* \-??_);_(@_)"/>
    <numFmt numFmtId="166" formatCode="_-* #,##0.00_р_._-;\-* #,##0.00_р_._-;_-* \-??_р_._-;_-@_-"/>
    <numFmt numFmtId="167" formatCode="000000"/>
    <numFmt numFmtId="168" formatCode="0.0"/>
    <numFmt numFmtId="169" formatCode="_-* #,##0.000_р_._-;\-* #,##0.000_р_._-;_-* \-??_р_._-;_-@_-"/>
    <numFmt numFmtId="170" formatCode="0.000"/>
    <numFmt numFmtId="171" formatCode="#,##0.00_ ;\-#,##0.00\ "/>
  </numFmts>
  <fonts count="27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11"/>
      <color indexed="49"/>
      <name val="Liberation Serif"/>
      <family val="1"/>
      <charset val="204"/>
    </font>
    <font>
      <sz val="8"/>
      <color rgb="FF000000"/>
      <name val="Liberation Serif"/>
    </font>
    <font>
      <sz val="11"/>
      <color rgb="FF000000"/>
      <name val="Liberation Serif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">
    <xf numFmtId="0" fontId="0" fillId="0" borderId="0"/>
    <xf numFmtId="1" fontId="18" fillId="0" borderId="13">
      <alignment horizontal="center" vertical="top" shrinkToFit="1"/>
    </xf>
    <xf numFmtId="49" fontId="18" fillId="0" borderId="13">
      <alignment horizontal="center" vertical="top" shrinkToFit="1"/>
    </xf>
    <xf numFmtId="4" fontId="19" fillId="2" borderId="13">
      <alignment horizontal="right" vertical="top" shrinkToFit="1"/>
    </xf>
    <xf numFmtId="0" fontId="7" fillId="0" borderId="0"/>
    <xf numFmtId="0" fontId="17" fillId="0" borderId="0"/>
    <xf numFmtId="0" fontId="6" fillId="0" borderId="0"/>
    <xf numFmtId="165" fontId="6" fillId="0" borderId="0" applyFill="0" applyBorder="0" applyAlignment="0" applyProtection="0"/>
    <xf numFmtId="0" fontId="7" fillId="0" borderId="0"/>
    <xf numFmtId="4" fontId="20" fillId="0" borderId="14">
      <alignment horizontal="right" wrapText="1"/>
    </xf>
    <xf numFmtId="0" fontId="23" fillId="0" borderId="15">
      <alignment horizontal="left" wrapText="1"/>
    </xf>
    <xf numFmtId="4" fontId="23" fillId="0" borderId="16">
      <alignment horizontal="right" shrinkToFit="1"/>
    </xf>
  </cellStyleXfs>
  <cellXfs count="188">
    <xf numFmtId="0" fontId="0" fillId="0" borderId="0" xfId="0"/>
    <xf numFmtId="166" fontId="1" fillId="0" borderId="0" xfId="7" applyNumberFormat="1" applyFont="1" applyFill="1" applyBorder="1" applyAlignment="1" applyProtection="1"/>
    <xf numFmtId="165" fontId="0" fillId="0" borderId="0" xfId="7" applyFont="1" applyFill="1" applyBorder="1" applyAlignment="1" applyProtection="1">
      <alignment horizontal="right"/>
    </xf>
    <xf numFmtId="166" fontId="1" fillId="0" borderId="0" xfId="7" applyNumberFormat="1" applyFont="1" applyFill="1" applyBorder="1" applyAlignment="1" applyProtection="1">
      <alignment wrapText="1"/>
    </xf>
    <xf numFmtId="166" fontId="2" fillId="0" borderId="4" xfId="7" applyNumberFormat="1" applyFont="1" applyFill="1" applyBorder="1" applyAlignment="1" applyProtection="1">
      <alignment horizontal="right"/>
    </xf>
    <xf numFmtId="165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165" fontId="0" fillId="0" borderId="0" xfId="7" applyFont="1" applyFill="1"/>
    <xf numFmtId="4" fontId="13" fillId="0" borderId="5" xfId="7" applyNumberFormat="1" applyFont="1" applyFill="1" applyBorder="1" applyAlignment="1" applyProtection="1">
      <alignment horizontal="center" vertical="center"/>
    </xf>
    <xf numFmtId="4" fontId="14" fillId="0" borderId="5" xfId="7" applyNumberFormat="1" applyFont="1" applyFill="1" applyBorder="1" applyAlignment="1" applyProtection="1">
      <alignment horizontal="center" vertical="center"/>
    </xf>
    <xf numFmtId="4" fontId="14" fillId="0" borderId="5" xfId="7" applyNumberFormat="1" applyFont="1" applyFill="1" applyBorder="1" applyAlignment="1" applyProtection="1">
      <alignment horizontal="center" vertical="center" shrinkToFit="1"/>
    </xf>
    <xf numFmtId="4" fontId="14" fillId="0" borderId="5" xfId="7" applyNumberFormat="1" applyFont="1" applyFill="1" applyBorder="1" applyAlignment="1">
      <alignment horizontal="center" vertical="center"/>
    </xf>
    <xf numFmtId="4" fontId="13" fillId="0" borderId="5" xfId="7" applyNumberFormat="1" applyFont="1" applyFill="1" applyBorder="1" applyAlignment="1">
      <alignment horizontal="center" vertical="center"/>
    </xf>
    <xf numFmtId="4" fontId="14" fillId="0" borderId="0" xfId="7" applyNumberFormat="1" applyFont="1" applyFill="1" applyBorder="1" applyAlignment="1" applyProtection="1">
      <alignment horizontal="center" vertical="center"/>
    </xf>
    <xf numFmtId="4" fontId="13" fillId="0" borderId="0" xfId="7" applyNumberFormat="1" applyFont="1" applyFill="1" applyBorder="1" applyAlignment="1" applyProtection="1">
      <alignment horizontal="center" vertical="center"/>
    </xf>
    <xf numFmtId="4" fontId="14" fillId="0" borderId="0" xfId="7" applyNumberFormat="1" applyFont="1" applyFill="1" applyBorder="1" applyAlignment="1" applyProtection="1">
      <alignment horizontal="center" vertical="center" shrinkToFit="1"/>
    </xf>
    <xf numFmtId="4" fontId="14" fillId="0" borderId="0" xfId="7" applyNumberFormat="1" applyFont="1" applyFill="1" applyBorder="1" applyAlignment="1">
      <alignment horizontal="center" vertical="center"/>
    </xf>
    <xf numFmtId="4" fontId="13" fillId="0" borderId="0" xfId="7" applyNumberFormat="1" applyFont="1" applyFill="1" applyBorder="1" applyAlignment="1">
      <alignment horizontal="center" vertical="center"/>
    </xf>
    <xf numFmtId="4" fontId="14" fillId="0" borderId="5" xfId="7" applyNumberFormat="1" applyFont="1" applyFill="1" applyBorder="1" applyAlignment="1">
      <alignment horizontal="center" vertical="center" wrapText="1"/>
    </xf>
    <xf numFmtId="4" fontId="13" fillId="0" borderId="5" xfId="7" applyNumberFormat="1" applyFont="1" applyFill="1" applyBorder="1" applyAlignment="1">
      <alignment horizontal="center" vertical="center" wrapText="1"/>
    </xf>
    <xf numFmtId="169" fontId="14" fillId="0" borderId="4" xfId="7" applyNumberFormat="1" applyFont="1" applyFill="1" applyBorder="1" applyAlignment="1" applyProtection="1">
      <alignment horizontal="center" vertical="center"/>
    </xf>
    <xf numFmtId="169" fontId="14" fillId="0" borderId="6" xfId="7" applyNumberFormat="1" applyFont="1" applyFill="1" applyBorder="1" applyAlignment="1" applyProtection="1">
      <alignment horizontal="center" vertical="center"/>
    </xf>
    <xf numFmtId="165" fontId="3" fillId="0" borderId="7" xfId="7" applyFont="1" applyFill="1" applyBorder="1" applyAlignment="1" applyProtection="1">
      <alignment horizontal="center" vertical="center"/>
    </xf>
    <xf numFmtId="165" fontId="0" fillId="0" borderId="0" xfId="7" applyFont="1" applyFill="1" applyBorder="1" applyAlignment="1" applyProtection="1"/>
    <xf numFmtId="166" fontId="16" fillId="0" borderId="0" xfId="7" applyNumberFormat="1" applyFont="1" applyFill="1" applyBorder="1" applyAlignment="1" applyProtection="1"/>
    <xf numFmtId="4" fontId="14" fillId="0" borderId="0" xfId="7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8" fontId="2" fillId="0" borderId="3" xfId="0" applyNumberFormat="1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14" fillId="0" borderId="5" xfId="0" applyNumberFormat="1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6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4" fillId="0" borderId="5" xfId="6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5" xfId="6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4" fillId="0" borderId="5" xfId="0" applyFont="1" applyFill="1" applyBorder="1" applyAlignment="1">
      <alignment horizontal="center" vertical="center" wrapText="1"/>
    </xf>
    <xf numFmtId="0" fontId="14" fillId="0" borderId="0" xfId="6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9" fontId="14" fillId="0" borderId="0" xfId="6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6" applyNumberFormat="1" applyFont="1" applyFill="1" applyBorder="1" applyAlignment="1">
      <alignment horizontal="center" vertical="center"/>
    </xf>
    <xf numFmtId="49" fontId="14" fillId="0" borderId="4" xfId="6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6" applyNumberFormat="1" applyFont="1" applyFill="1" applyBorder="1" applyAlignment="1">
      <alignment horizontal="center" vertical="center"/>
    </xf>
    <xf numFmtId="49" fontId="14" fillId="0" borderId="3" xfId="6" applyNumberFormat="1" applyFont="1" applyFill="1" applyBorder="1" applyAlignment="1">
      <alignment horizontal="center" vertical="center"/>
    </xf>
    <xf numFmtId="47" fontId="14" fillId="0" borderId="5" xfId="0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14" fillId="0" borderId="1" xfId="6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 wrapText="1"/>
    </xf>
    <xf numFmtId="0" fontId="14" fillId="0" borderId="5" xfId="6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center" wrapText="1"/>
    </xf>
    <xf numFmtId="166" fontId="1" fillId="0" borderId="0" xfId="0" applyNumberFormat="1" applyFont="1" applyFill="1"/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4" fontId="14" fillId="0" borderId="0" xfId="6" applyNumberFormat="1" applyFont="1" applyFill="1" applyAlignment="1">
      <alignment horizontal="center" vertical="top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8" fontId="2" fillId="0" borderId="2" xfId="0" applyNumberFormat="1" applyFont="1" applyFill="1" applyBorder="1"/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7" xfId="6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170" fontId="13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70" fontId="1" fillId="0" borderId="0" xfId="0" applyNumberFormat="1" applyFont="1" applyFill="1"/>
    <xf numFmtId="165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0" fontId="14" fillId="0" borderId="5" xfId="6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" fontId="14" fillId="0" borderId="5" xfId="7" applyNumberFormat="1" applyFont="1" applyFill="1" applyBorder="1" applyAlignment="1" applyProtection="1">
      <alignment horizontal="center" vertical="center" wrapText="1"/>
    </xf>
    <xf numFmtId="165" fontId="14" fillId="0" borderId="0" xfId="7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49" fontId="2" fillId="0" borderId="1" xfId="6" applyNumberFormat="1" applyFont="1" applyFill="1" applyBorder="1" applyAlignment="1">
      <alignment horizontal="center" vertical="top"/>
    </xf>
    <xf numFmtId="0" fontId="2" fillId="0" borderId="1" xfId="6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66" fontId="8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2" fillId="0" borderId="0" xfId="6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6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71" fontId="14" fillId="0" borderId="5" xfId="6" applyNumberFormat="1" applyFont="1" applyFill="1" applyBorder="1" applyAlignment="1">
      <alignment horizontal="center" vertical="center"/>
    </xf>
    <xf numFmtId="165" fontId="0" fillId="0" borderId="0" xfId="7" applyFont="1" applyFill="1" applyBorder="1" applyAlignment="1">
      <alignment vertical="top" wrapText="1"/>
    </xf>
    <xf numFmtId="4" fontId="0" fillId="0" borderId="0" xfId="0" applyNumberFormat="1" applyFont="1" applyFill="1"/>
    <xf numFmtId="171" fontId="14" fillId="0" borderId="0" xfId="6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>
      <alignment wrapText="1"/>
    </xf>
    <xf numFmtId="0" fontId="12" fillId="0" borderId="0" xfId="0" applyFont="1" applyFill="1"/>
    <xf numFmtId="49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5" xfId="6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49" fontId="14" fillId="0" borderId="0" xfId="6" applyNumberFormat="1" applyFont="1" applyFill="1" applyBorder="1" applyAlignment="1">
      <alignment horizontal="center" vertical="center"/>
    </xf>
    <xf numFmtId="49" fontId="22" fillId="0" borderId="5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0" xfId="7" applyNumberFormat="1" applyFont="1" applyFill="1" applyBorder="1" applyAlignment="1" applyProtection="1">
      <alignment vertical="top" wrapText="1"/>
    </xf>
    <xf numFmtId="4" fontId="24" fillId="0" borderId="14" xfId="9" applyFont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0" fontId="15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 applyProtection="1">
      <alignment horizontal="center" vertical="center" wrapText="1"/>
    </xf>
    <xf numFmtId="166" fontId="13" fillId="0" borderId="2" xfId="7" applyNumberFormat="1" applyFont="1" applyFill="1" applyBorder="1" applyAlignment="1" applyProtection="1">
      <alignment horizontal="center" vertical="center" wrapText="1"/>
    </xf>
    <xf numFmtId="165" fontId="13" fillId="0" borderId="5" xfId="7" applyFont="1" applyFill="1" applyBorder="1" applyAlignment="1" applyProtection="1">
      <alignment horizontal="center" vertical="center"/>
    </xf>
    <xf numFmtId="4" fontId="13" fillId="0" borderId="5" xfId="7" applyNumberFormat="1" applyFont="1" applyFill="1" applyBorder="1" applyAlignment="1" applyProtection="1">
      <alignment horizontal="center" vertical="center" shrinkToFit="1"/>
    </xf>
    <xf numFmtId="166" fontId="12" fillId="0" borderId="17" xfId="7" applyNumberFormat="1" applyFont="1" applyFill="1" applyBorder="1" applyAlignment="1" applyProtection="1">
      <alignment horizontal="center" vertical="center" wrapText="1"/>
    </xf>
    <xf numFmtId="166" fontId="12" fillId="0" borderId="18" xfId="7" applyNumberFormat="1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6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0" fillId="0" borderId="0" xfId="0" applyFont="1" applyAlignment="1"/>
    <xf numFmtId="49" fontId="25" fillId="0" borderId="9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/>
    <xf numFmtId="0" fontId="12" fillId="0" borderId="0" xfId="0" applyFont="1" applyFill="1" applyAlignment="1"/>
    <xf numFmtId="49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68" fontId="26" fillId="0" borderId="10" xfId="0" quotePrefix="1" applyNumberFormat="1" applyFont="1" applyFill="1" applyBorder="1" applyAlignment="1">
      <alignment horizontal="center" vertical="top" wrapText="1"/>
    </xf>
    <xf numFmtId="168" fontId="26" fillId="0" borderId="11" xfId="0" quotePrefix="1" applyNumberFormat="1" applyFont="1" applyFill="1" applyBorder="1" applyAlignment="1">
      <alignment horizontal="center" vertical="top" wrapText="1"/>
    </xf>
    <xf numFmtId="168" fontId="26" fillId="0" borderId="12" xfId="0" quotePrefix="1" applyNumberFormat="1" applyFont="1" applyFill="1" applyBorder="1" applyAlignment="1">
      <alignment horizontal="center" vertical="top" wrapText="1"/>
    </xf>
  </cellXfs>
  <cellStyles count="12">
    <cellStyle name="xl33" xfId="1"/>
    <cellStyle name="xl34" xfId="2"/>
    <cellStyle name="xl35" xfId="3"/>
    <cellStyle name="xl48" xfId="11"/>
    <cellStyle name="xl70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opLeftCell="A3" zoomScaleNormal="100" zoomScaleSheetLayoutView="75" workbookViewId="0">
      <selection activeCell="F4" sqref="F4:H4"/>
    </sheetView>
  </sheetViews>
  <sheetFormatPr defaultRowHeight="12.75" x14ac:dyDescent="0.2"/>
  <cols>
    <col min="1" max="1" width="7.140625" style="26" customWidth="1"/>
    <col min="2" max="2" width="7.28515625" style="26" customWidth="1"/>
    <col min="3" max="3" width="12" style="26" customWidth="1"/>
    <col min="4" max="4" width="5" style="26" customWidth="1"/>
    <col min="5" max="5" width="56.5703125" style="27" customWidth="1"/>
    <col min="6" max="6" width="20.7109375" style="1" customWidth="1"/>
    <col min="7" max="8" width="20.7109375" style="30" customWidth="1"/>
    <col min="9" max="9" width="9.140625" style="30"/>
    <col min="10" max="10" width="17.28515625" style="30" customWidth="1"/>
    <col min="11" max="11" width="16.5703125" style="30" customWidth="1"/>
    <col min="12" max="12" width="17.5703125" style="30" customWidth="1"/>
    <col min="13" max="13" width="11.7109375" style="30" customWidth="1"/>
    <col min="14" max="14" width="12.42578125" style="30" customWidth="1"/>
    <col min="15" max="16384" width="9.140625" style="30"/>
  </cols>
  <sheetData>
    <row r="1" spans="1:13" ht="12.75" hidden="1" customHeight="1" x14ac:dyDescent="0.2">
      <c r="A1" s="26" t="s">
        <v>527</v>
      </c>
      <c r="B1" s="28" t="s">
        <v>528</v>
      </c>
      <c r="C1" s="28" t="s">
        <v>528</v>
      </c>
      <c r="D1" s="28" t="s">
        <v>528</v>
      </c>
      <c r="E1" s="27" t="s">
        <v>528</v>
      </c>
      <c r="F1" s="3" t="s">
        <v>529</v>
      </c>
    </row>
    <row r="2" spans="1:13" ht="12.75" hidden="1" customHeight="1" x14ac:dyDescent="0.25">
      <c r="A2" s="126"/>
      <c r="B2" s="126"/>
      <c r="C2" s="126"/>
      <c r="D2" s="126"/>
      <c r="E2" s="127" t="s">
        <v>530</v>
      </c>
      <c r="F2" s="4"/>
    </row>
    <row r="3" spans="1:13" ht="27" customHeight="1" x14ac:dyDescent="0.3">
      <c r="A3" s="170"/>
      <c r="B3" s="170"/>
      <c r="C3" s="170"/>
      <c r="D3" s="170"/>
      <c r="E3" s="170"/>
      <c r="F3" s="172" t="s">
        <v>1152</v>
      </c>
      <c r="G3" s="173"/>
      <c r="H3" s="173"/>
    </row>
    <row r="4" spans="1:13" ht="54" customHeight="1" x14ac:dyDescent="0.3">
      <c r="A4" s="128"/>
      <c r="B4" s="128"/>
      <c r="C4" s="128"/>
      <c r="D4" s="128"/>
      <c r="E4" s="129"/>
      <c r="F4" s="171" t="s">
        <v>1164</v>
      </c>
      <c r="G4" s="171"/>
      <c r="H4" s="171"/>
      <c r="K4" s="5"/>
      <c r="L4" s="135"/>
      <c r="M4" s="135"/>
    </row>
    <row r="5" spans="1:13" ht="19.5" customHeight="1" x14ac:dyDescent="0.2">
      <c r="A5" s="128"/>
      <c r="B5" s="128"/>
      <c r="C5" s="128"/>
      <c r="D5" s="128"/>
      <c r="E5" s="128"/>
      <c r="F5" s="130"/>
      <c r="G5" s="149"/>
      <c r="H5" s="149"/>
    </row>
    <row r="6" spans="1:13" ht="78" customHeight="1" x14ac:dyDescent="0.2">
      <c r="A6" s="169" t="s">
        <v>1153</v>
      </c>
      <c r="B6" s="169"/>
      <c r="C6" s="169"/>
      <c r="D6" s="169"/>
      <c r="E6" s="169"/>
      <c r="F6" s="169"/>
      <c r="G6" s="169"/>
      <c r="H6" s="169"/>
    </row>
    <row r="7" spans="1:13" ht="17.100000000000001" customHeight="1" x14ac:dyDescent="0.2">
      <c r="A7" s="131"/>
      <c r="B7" s="131"/>
      <c r="C7" s="131"/>
      <c r="D7" s="131"/>
      <c r="E7" s="131"/>
      <c r="F7" s="99"/>
      <c r="G7" s="149"/>
      <c r="H7" s="149"/>
    </row>
    <row r="8" spans="1:13" s="36" customFormat="1" ht="75" customHeight="1" x14ac:dyDescent="0.2">
      <c r="A8" s="166" t="s">
        <v>1157</v>
      </c>
      <c r="B8" s="167" t="s">
        <v>1158</v>
      </c>
      <c r="C8" s="167" t="s">
        <v>1159</v>
      </c>
      <c r="D8" s="167" t="s">
        <v>1160</v>
      </c>
      <c r="E8" s="168" t="s">
        <v>985</v>
      </c>
      <c r="F8" s="160" t="s">
        <v>1149</v>
      </c>
      <c r="G8" s="161" t="s">
        <v>1150</v>
      </c>
      <c r="H8" s="161" t="s">
        <v>1151</v>
      </c>
    </row>
    <row r="9" spans="1:13" s="36" customFormat="1" ht="12.75" customHeight="1" x14ac:dyDescent="0.2">
      <c r="A9" s="37" t="s">
        <v>531</v>
      </c>
      <c r="B9" s="38" t="s">
        <v>532</v>
      </c>
      <c r="C9" s="37" t="s">
        <v>533</v>
      </c>
      <c r="D9" s="37" t="s">
        <v>534</v>
      </c>
      <c r="E9" s="37" t="s">
        <v>535</v>
      </c>
      <c r="F9" s="37" t="s">
        <v>536</v>
      </c>
      <c r="G9" s="38">
        <v>7</v>
      </c>
      <c r="H9" s="38">
        <v>8</v>
      </c>
    </row>
    <row r="10" spans="1:13" s="36" customFormat="1" ht="21" customHeight="1" x14ac:dyDescent="0.2">
      <c r="A10" s="62" t="s">
        <v>531</v>
      </c>
      <c r="B10" s="43" t="s">
        <v>537</v>
      </c>
      <c r="C10" s="43"/>
      <c r="D10" s="43"/>
      <c r="E10" s="41" t="s">
        <v>538</v>
      </c>
      <c r="F10" s="8">
        <f>F11+F15+F24+F31+F35+F47+F51</f>
        <v>92090100.239999995</v>
      </c>
      <c r="G10" s="8">
        <f>G11+G15+G24+G31+G35+G47+G51</f>
        <v>23531067.23</v>
      </c>
      <c r="H10" s="8">
        <f t="shared" ref="H10:H73" si="0">G10/F10*100</f>
        <v>25.552222409004514</v>
      </c>
    </row>
    <row r="11" spans="1:13" s="36" customFormat="1" ht="54.75" customHeight="1" x14ac:dyDescent="0.2">
      <c r="A11" s="62" t="s">
        <v>532</v>
      </c>
      <c r="B11" s="43" t="s">
        <v>539</v>
      </c>
      <c r="C11" s="43"/>
      <c r="D11" s="43"/>
      <c r="E11" s="41" t="s">
        <v>540</v>
      </c>
      <c r="F11" s="8">
        <f t="shared" ref="F11:G13" si="1">F12</f>
        <v>2461295</v>
      </c>
      <c r="G11" s="8">
        <f t="shared" si="1"/>
        <v>559074.18999999994</v>
      </c>
      <c r="H11" s="8">
        <f t="shared" si="0"/>
        <v>22.71463558817614</v>
      </c>
    </row>
    <row r="12" spans="1:13" s="56" customFormat="1" ht="24" customHeight="1" x14ac:dyDescent="0.2">
      <c r="A12" s="62" t="s">
        <v>533</v>
      </c>
      <c r="B12" s="47" t="s">
        <v>539</v>
      </c>
      <c r="C12" s="47" t="s">
        <v>351</v>
      </c>
      <c r="D12" s="43"/>
      <c r="E12" s="45" t="s">
        <v>541</v>
      </c>
      <c r="F12" s="9">
        <f t="shared" si="1"/>
        <v>2461295</v>
      </c>
      <c r="G12" s="9">
        <f t="shared" si="1"/>
        <v>559074.18999999994</v>
      </c>
      <c r="H12" s="9">
        <f t="shared" si="0"/>
        <v>22.71463558817614</v>
      </c>
    </row>
    <row r="13" spans="1:13" s="56" customFormat="1" ht="24" customHeight="1" x14ac:dyDescent="0.2">
      <c r="A13" s="62" t="s">
        <v>534</v>
      </c>
      <c r="B13" s="47" t="s">
        <v>539</v>
      </c>
      <c r="C13" s="47" t="s">
        <v>439</v>
      </c>
      <c r="D13" s="43"/>
      <c r="E13" s="45" t="s">
        <v>542</v>
      </c>
      <c r="F13" s="9">
        <f t="shared" si="1"/>
        <v>2461295</v>
      </c>
      <c r="G13" s="9">
        <f t="shared" si="1"/>
        <v>559074.18999999994</v>
      </c>
      <c r="H13" s="9">
        <f t="shared" si="0"/>
        <v>22.71463558817614</v>
      </c>
    </row>
    <row r="14" spans="1:13" ht="39.75" customHeight="1" x14ac:dyDescent="0.2">
      <c r="A14" s="62" t="s">
        <v>535</v>
      </c>
      <c r="B14" s="47" t="s">
        <v>539</v>
      </c>
      <c r="C14" s="47" t="s">
        <v>439</v>
      </c>
      <c r="D14" s="47" t="s">
        <v>543</v>
      </c>
      <c r="E14" s="45" t="s">
        <v>824</v>
      </c>
      <c r="F14" s="18">
        <v>2461295</v>
      </c>
      <c r="G14" s="18">
        <v>559074.18999999994</v>
      </c>
      <c r="H14" s="9">
        <f t="shared" si="0"/>
        <v>22.71463558817614</v>
      </c>
    </row>
    <row r="15" spans="1:13" s="56" customFormat="1" ht="68.25" customHeight="1" x14ac:dyDescent="0.2">
      <c r="A15" s="62" t="s">
        <v>536</v>
      </c>
      <c r="B15" s="43" t="s">
        <v>545</v>
      </c>
      <c r="C15" s="43"/>
      <c r="D15" s="43"/>
      <c r="E15" s="41" t="s">
        <v>546</v>
      </c>
      <c r="F15" s="8">
        <f>F16</f>
        <v>2391461</v>
      </c>
      <c r="G15" s="8">
        <f t="shared" ref="G15" si="2">G16</f>
        <v>503971.76</v>
      </c>
      <c r="H15" s="8">
        <f t="shared" si="0"/>
        <v>21.073802165287244</v>
      </c>
      <c r="J15" s="7"/>
      <c r="K15" s="7"/>
    </row>
    <row r="16" spans="1:13" s="56" customFormat="1" ht="33" customHeight="1" x14ac:dyDescent="0.2">
      <c r="A16" s="62" t="s">
        <v>547</v>
      </c>
      <c r="B16" s="47" t="s">
        <v>545</v>
      </c>
      <c r="C16" s="47" t="s">
        <v>351</v>
      </c>
      <c r="D16" s="43"/>
      <c r="E16" s="45" t="s">
        <v>541</v>
      </c>
      <c r="F16" s="9">
        <f>F19+F22+F17</f>
        <v>2391461</v>
      </c>
      <c r="G16" s="9">
        <f t="shared" ref="G16" si="3">G19+G22+G17</f>
        <v>503971.76</v>
      </c>
      <c r="H16" s="9">
        <f t="shared" si="0"/>
        <v>21.073802165287244</v>
      </c>
      <c r="J16" s="7"/>
      <c r="K16" s="7"/>
    </row>
    <row r="17" spans="1:11" s="56" customFormat="1" ht="54" customHeight="1" x14ac:dyDescent="0.2">
      <c r="A17" s="62" t="s">
        <v>548</v>
      </c>
      <c r="B17" s="47" t="s">
        <v>545</v>
      </c>
      <c r="C17" s="47" t="s">
        <v>441</v>
      </c>
      <c r="D17" s="47"/>
      <c r="E17" s="45" t="s">
        <v>557</v>
      </c>
      <c r="F17" s="11">
        <f>F18</f>
        <v>50400</v>
      </c>
      <c r="G17" s="11">
        <f t="shared" ref="G17" si="4">G18</f>
        <v>0</v>
      </c>
      <c r="H17" s="9">
        <f t="shared" si="0"/>
        <v>0</v>
      </c>
      <c r="J17" s="7"/>
      <c r="K17" s="7"/>
    </row>
    <row r="18" spans="1:11" s="56" customFormat="1" ht="45" customHeight="1" x14ac:dyDescent="0.2">
      <c r="A18" s="62" t="s">
        <v>550</v>
      </c>
      <c r="B18" s="47" t="s">
        <v>545</v>
      </c>
      <c r="C18" s="47" t="s">
        <v>441</v>
      </c>
      <c r="D18" s="47" t="s">
        <v>552</v>
      </c>
      <c r="E18" s="49" t="s">
        <v>553</v>
      </c>
      <c r="F18" s="11">
        <v>50400</v>
      </c>
      <c r="G18" s="11">
        <v>0</v>
      </c>
      <c r="H18" s="9">
        <f t="shared" si="0"/>
        <v>0</v>
      </c>
      <c r="J18" s="7"/>
      <c r="K18" s="7"/>
    </row>
    <row r="19" spans="1:11" s="56" customFormat="1" ht="39.75" customHeight="1" x14ac:dyDescent="0.2">
      <c r="A19" s="62" t="s">
        <v>551</v>
      </c>
      <c r="B19" s="47" t="s">
        <v>545</v>
      </c>
      <c r="C19" s="47" t="s">
        <v>440</v>
      </c>
      <c r="D19" s="46"/>
      <c r="E19" s="45" t="s">
        <v>549</v>
      </c>
      <c r="F19" s="11">
        <f>SUM(F20:F21)</f>
        <v>911338</v>
      </c>
      <c r="G19" s="11">
        <f t="shared" ref="G19" si="5">SUM(G20:G21)</f>
        <v>218239.12</v>
      </c>
      <c r="H19" s="9">
        <f t="shared" si="0"/>
        <v>23.9471107316934</v>
      </c>
      <c r="J19" s="7"/>
      <c r="K19" s="7"/>
    </row>
    <row r="20" spans="1:11" s="56" customFormat="1" ht="32.25" customHeight="1" x14ac:dyDescent="0.2">
      <c r="A20" s="62" t="s">
        <v>554</v>
      </c>
      <c r="B20" s="47" t="s">
        <v>545</v>
      </c>
      <c r="C20" s="47" t="s">
        <v>440</v>
      </c>
      <c r="D20" s="46" t="s">
        <v>543</v>
      </c>
      <c r="E20" s="45" t="s">
        <v>824</v>
      </c>
      <c r="F20" s="11">
        <v>811338</v>
      </c>
      <c r="G20" s="11">
        <v>202239.12</v>
      </c>
      <c r="H20" s="9">
        <f t="shared" si="0"/>
        <v>24.926617513292857</v>
      </c>
      <c r="J20" s="7"/>
      <c r="K20" s="7"/>
    </row>
    <row r="21" spans="1:11" s="56" customFormat="1" ht="30" customHeight="1" x14ac:dyDescent="0.2">
      <c r="A21" s="62" t="s">
        <v>555</v>
      </c>
      <c r="B21" s="47" t="s">
        <v>545</v>
      </c>
      <c r="C21" s="47" t="s">
        <v>440</v>
      </c>
      <c r="D21" s="46" t="s">
        <v>552</v>
      </c>
      <c r="E21" s="49" t="s">
        <v>7</v>
      </c>
      <c r="F21" s="11">
        <v>100000</v>
      </c>
      <c r="G21" s="11">
        <v>16000</v>
      </c>
      <c r="H21" s="9">
        <f t="shared" si="0"/>
        <v>16</v>
      </c>
      <c r="J21" s="7"/>
      <c r="K21" s="7"/>
    </row>
    <row r="22" spans="1:11" s="56" customFormat="1" ht="33" customHeight="1" x14ac:dyDescent="0.2">
      <c r="A22" s="62" t="s">
        <v>556</v>
      </c>
      <c r="B22" s="47" t="s">
        <v>545</v>
      </c>
      <c r="C22" s="47" t="s">
        <v>461</v>
      </c>
      <c r="D22" s="46"/>
      <c r="E22" s="73" t="s">
        <v>462</v>
      </c>
      <c r="F22" s="11">
        <f>F23</f>
        <v>1429723</v>
      </c>
      <c r="G22" s="11">
        <f>G23</f>
        <v>285732.64</v>
      </c>
      <c r="H22" s="9">
        <f t="shared" si="0"/>
        <v>19.985174750633515</v>
      </c>
      <c r="J22" s="7"/>
      <c r="K22" s="7"/>
    </row>
    <row r="23" spans="1:11" s="56" customFormat="1" ht="42.75" customHeight="1" x14ac:dyDescent="0.2">
      <c r="A23" s="62" t="s">
        <v>558</v>
      </c>
      <c r="B23" s="47" t="s">
        <v>545</v>
      </c>
      <c r="C23" s="47" t="s">
        <v>461</v>
      </c>
      <c r="D23" s="46" t="s">
        <v>543</v>
      </c>
      <c r="E23" s="45" t="s">
        <v>544</v>
      </c>
      <c r="F23" s="11">
        <v>1429723</v>
      </c>
      <c r="G23" s="11">
        <v>285732.64</v>
      </c>
      <c r="H23" s="9">
        <f t="shared" si="0"/>
        <v>19.985174750633515</v>
      </c>
      <c r="J23" s="7"/>
      <c r="K23" s="7"/>
    </row>
    <row r="24" spans="1:11" s="56" customFormat="1" ht="72" customHeight="1" x14ac:dyDescent="0.2">
      <c r="A24" s="62" t="s">
        <v>559</v>
      </c>
      <c r="B24" s="43" t="s">
        <v>560</v>
      </c>
      <c r="C24" s="43"/>
      <c r="D24" s="43"/>
      <c r="E24" s="41" t="s">
        <v>1053</v>
      </c>
      <c r="F24" s="8">
        <f>F25</f>
        <v>57771639.239999995</v>
      </c>
      <c r="G24" s="8">
        <f>G25</f>
        <v>14914418.959999999</v>
      </c>
      <c r="H24" s="8">
        <f t="shared" si="0"/>
        <v>25.816160240912005</v>
      </c>
    </row>
    <row r="25" spans="1:11" s="56" customFormat="1" ht="34.5" customHeight="1" x14ac:dyDescent="0.2">
      <c r="A25" s="62" t="s">
        <v>561</v>
      </c>
      <c r="B25" s="47" t="s">
        <v>560</v>
      </c>
      <c r="C25" s="47" t="s">
        <v>351</v>
      </c>
      <c r="D25" s="43"/>
      <c r="E25" s="45" t="s">
        <v>541</v>
      </c>
      <c r="F25" s="9">
        <f>F26</f>
        <v>57771639.239999995</v>
      </c>
      <c r="G25" s="9">
        <f>G26</f>
        <v>14914418.959999999</v>
      </c>
      <c r="H25" s="9">
        <f t="shared" si="0"/>
        <v>25.816160240912005</v>
      </c>
    </row>
    <row r="26" spans="1:11" s="56" customFormat="1" ht="40.5" customHeight="1" x14ac:dyDescent="0.2">
      <c r="A26" s="62" t="s">
        <v>562</v>
      </c>
      <c r="B26" s="47" t="s">
        <v>560</v>
      </c>
      <c r="C26" s="47" t="s">
        <v>440</v>
      </c>
      <c r="D26" s="46"/>
      <c r="E26" s="45" t="s">
        <v>549</v>
      </c>
      <c r="F26" s="9">
        <f>SUM(F27:F30)</f>
        <v>57771639.239999995</v>
      </c>
      <c r="G26" s="9">
        <f>SUM(G27:G30)</f>
        <v>14914418.959999999</v>
      </c>
      <c r="H26" s="9">
        <f t="shared" si="0"/>
        <v>25.816160240912005</v>
      </c>
    </row>
    <row r="27" spans="1:11" s="56" customFormat="1" ht="41.25" customHeight="1" x14ac:dyDescent="0.2">
      <c r="A27" s="62" t="s">
        <v>563</v>
      </c>
      <c r="B27" s="47" t="s">
        <v>560</v>
      </c>
      <c r="C27" s="47" t="s">
        <v>440</v>
      </c>
      <c r="D27" s="46" t="s">
        <v>543</v>
      </c>
      <c r="E27" s="45" t="s">
        <v>824</v>
      </c>
      <c r="F27" s="18">
        <v>31983918</v>
      </c>
      <c r="G27" s="18">
        <v>6859745.0300000003</v>
      </c>
      <c r="H27" s="9">
        <f t="shared" si="0"/>
        <v>21.447481918881859</v>
      </c>
    </row>
    <row r="28" spans="1:11" s="56" customFormat="1" ht="33.75" customHeight="1" x14ac:dyDescent="0.2">
      <c r="A28" s="62" t="s">
        <v>564</v>
      </c>
      <c r="B28" s="47" t="s">
        <v>560</v>
      </c>
      <c r="C28" s="47" t="s">
        <v>440</v>
      </c>
      <c r="D28" s="46" t="s">
        <v>552</v>
      </c>
      <c r="E28" s="49" t="s">
        <v>825</v>
      </c>
      <c r="F28" s="18">
        <v>25586244.16</v>
      </c>
      <c r="G28" s="18">
        <v>8003196.8499999996</v>
      </c>
      <c r="H28" s="9">
        <f t="shared" si="0"/>
        <v>31.279295233615091</v>
      </c>
    </row>
    <row r="29" spans="1:11" s="56" customFormat="1" ht="33.75" customHeight="1" x14ac:dyDescent="0.2">
      <c r="A29" s="62" t="s">
        <v>565</v>
      </c>
      <c r="B29" s="47" t="s">
        <v>560</v>
      </c>
      <c r="C29" s="47" t="s">
        <v>440</v>
      </c>
      <c r="D29" s="46" t="s">
        <v>1109</v>
      </c>
      <c r="E29" s="119" t="s">
        <v>1108</v>
      </c>
      <c r="F29" s="18">
        <v>51477.08</v>
      </c>
      <c r="G29" s="18">
        <v>51477.08</v>
      </c>
      <c r="H29" s="9">
        <f t="shared" si="0"/>
        <v>100</v>
      </c>
    </row>
    <row r="30" spans="1:11" s="56" customFormat="1" ht="37.5" customHeight="1" x14ac:dyDescent="0.2">
      <c r="A30" s="62" t="s">
        <v>566</v>
      </c>
      <c r="B30" s="47" t="s">
        <v>560</v>
      </c>
      <c r="C30" s="47" t="s">
        <v>440</v>
      </c>
      <c r="D30" s="46" t="s">
        <v>567</v>
      </c>
      <c r="E30" s="45" t="s">
        <v>767</v>
      </c>
      <c r="F30" s="18">
        <v>150000</v>
      </c>
      <c r="G30" s="18">
        <v>0</v>
      </c>
      <c r="H30" s="9">
        <f t="shared" si="0"/>
        <v>0</v>
      </c>
    </row>
    <row r="31" spans="1:11" s="56" customFormat="1" ht="33.75" customHeight="1" x14ac:dyDescent="0.2">
      <c r="A31" s="62" t="s">
        <v>569</v>
      </c>
      <c r="B31" s="43" t="s">
        <v>473</v>
      </c>
      <c r="C31" s="43"/>
      <c r="D31" s="42"/>
      <c r="E31" s="41" t="s">
        <v>474</v>
      </c>
      <c r="F31" s="8">
        <f t="shared" ref="F31:G33" si="6">F32</f>
        <v>2500</v>
      </c>
      <c r="G31" s="8">
        <f t="shared" si="6"/>
        <v>0</v>
      </c>
      <c r="H31" s="8">
        <f t="shared" si="0"/>
        <v>0</v>
      </c>
    </row>
    <row r="32" spans="1:11" s="56" customFormat="1" ht="31.5" customHeight="1" x14ac:dyDescent="0.2">
      <c r="A32" s="62" t="s">
        <v>570</v>
      </c>
      <c r="B32" s="47" t="s">
        <v>473</v>
      </c>
      <c r="C32" s="47" t="s">
        <v>351</v>
      </c>
      <c r="D32" s="46"/>
      <c r="E32" s="45" t="s">
        <v>541</v>
      </c>
      <c r="F32" s="9">
        <f t="shared" si="6"/>
        <v>2500</v>
      </c>
      <c r="G32" s="9">
        <f t="shared" si="6"/>
        <v>0</v>
      </c>
      <c r="H32" s="9">
        <f t="shared" si="0"/>
        <v>0</v>
      </c>
      <c r="J32" s="7"/>
      <c r="K32" s="7"/>
    </row>
    <row r="33" spans="1:11" s="56" customFormat="1" ht="66.75" customHeight="1" x14ac:dyDescent="0.2">
      <c r="A33" s="62" t="s">
        <v>571</v>
      </c>
      <c r="B33" s="47" t="s">
        <v>473</v>
      </c>
      <c r="C33" s="47" t="s">
        <v>475</v>
      </c>
      <c r="D33" s="46"/>
      <c r="E33" s="49" t="s">
        <v>195</v>
      </c>
      <c r="F33" s="9">
        <f t="shared" si="6"/>
        <v>2500</v>
      </c>
      <c r="G33" s="9">
        <f t="shared" si="6"/>
        <v>0</v>
      </c>
      <c r="H33" s="9">
        <f t="shared" si="0"/>
        <v>0</v>
      </c>
    </row>
    <row r="34" spans="1:11" s="56" customFormat="1" ht="52.5" customHeight="1" x14ac:dyDescent="0.2">
      <c r="A34" s="62" t="s">
        <v>572</v>
      </c>
      <c r="B34" s="47" t="s">
        <v>473</v>
      </c>
      <c r="C34" s="47" t="s">
        <v>475</v>
      </c>
      <c r="D34" s="46" t="s">
        <v>552</v>
      </c>
      <c r="E34" s="49" t="s">
        <v>825</v>
      </c>
      <c r="F34" s="18">
        <v>2500</v>
      </c>
      <c r="G34" s="11">
        <v>0</v>
      </c>
      <c r="H34" s="9">
        <f t="shared" si="0"/>
        <v>0</v>
      </c>
    </row>
    <row r="35" spans="1:11" s="56" customFormat="1" ht="53.25" customHeight="1" x14ac:dyDescent="0.2">
      <c r="A35" s="62" t="s">
        <v>573</v>
      </c>
      <c r="B35" s="43" t="s">
        <v>574</v>
      </c>
      <c r="C35" s="43"/>
      <c r="D35" s="43"/>
      <c r="E35" s="41" t="s">
        <v>575</v>
      </c>
      <c r="F35" s="8">
        <f>F36+F41</f>
        <v>10774436</v>
      </c>
      <c r="G35" s="8">
        <f>G36+G41</f>
        <v>1912635.7000000002</v>
      </c>
      <c r="H35" s="8">
        <f t="shared" si="0"/>
        <v>17.751608529671532</v>
      </c>
      <c r="J35" s="7"/>
      <c r="K35" s="7"/>
    </row>
    <row r="36" spans="1:11" s="56" customFormat="1" ht="42.75" customHeight="1" x14ac:dyDescent="0.2">
      <c r="A36" s="62" t="s">
        <v>576</v>
      </c>
      <c r="B36" s="47" t="s">
        <v>574</v>
      </c>
      <c r="C36" s="47" t="s">
        <v>430</v>
      </c>
      <c r="D36" s="46"/>
      <c r="E36" s="72" t="s">
        <v>1052</v>
      </c>
      <c r="F36" s="9">
        <f>F37</f>
        <v>8264709</v>
      </c>
      <c r="G36" s="9">
        <f t="shared" ref="G36:G37" si="7">G37</f>
        <v>1489529.78</v>
      </c>
      <c r="H36" s="9">
        <f t="shared" si="0"/>
        <v>18.02277345760147</v>
      </c>
      <c r="J36" s="25"/>
      <c r="K36" s="25"/>
    </row>
    <row r="37" spans="1:11" s="56" customFormat="1" ht="62.25" customHeight="1" x14ac:dyDescent="0.2">
      <c r="A37" s="62" t="s">
        <v>577</v>
      </c>
      <c r="B37" s="47" t="s">
        <v>574</v>
      </c>
      <c r="C37" s="47" t="s">
        <v>431</v>
      </c>
      <c r="D37" s="46"/>
      <c r="E37" s="72" t="s">
        <v>1085</v>
      </c>
      <c r="F37" s="9">
        <f>F38</f>
        <v>8264709</v>
      </c>
      <c r="G37" s="9">
        <f t="shared" si="7"/>
        <v>1489529.78</v>
      </c>
      <c r="H37" s="9">
        <f t="shared" si="0"/>
        <v>18.02277345760147</v>
      </c>
      <c r="J37" s="7"/>
      <c r="K37" s="7"/>
    </row>
    <row r="38" spans="1:11" s="56" customFormat="1" ht="32.25" customHeight="1" x14ac:dyDescent="0.2">
      <c r="A38" s="62" t="s">
        <v>578</v>
      </c>
      <c r="B38" s="47" t="s">
        <v>574</v>
      </c>
      <c r="C38" s="47" t="s">
        <v>432</v>
      </c>
      <c r="D38" s="46"/>
      <c r="E38" s="45" t="s">
        <v>579</v>
      </c>
      <c r="F38" s="11">
        <f>SUM(F39:F40)</f>
        <v>8264709</v>
      </c>
      <c r="G38" s="11">
        <f t="shared" ref="G38" si="8">SUM(G39:G40)</f>
        <v>1489529.78</v>
      </c>
      <c r="H38" s="9">
        <f t="shared" si="0"/>
        <v>18.02277345760147</v>
      </c>
    </row>
    <row r="39" spans="1:11" s="56" customFormat="1" ht="45" customHeight="1" x14ac:dyDescent="0.2">
      <c r="A39" s="62" t="s">
        <v>580</v>
      </c>
      <c r="B39" s="47" t="s">
        <v>574</v>
      </c>
      <c r="C39" s="47" t="s">
        <v>432</v>
      </c>
      <c r="D39" s="46" t="s">
        <v>543</v>
      </c>
      <c r="E39" s="45" t="s">
        <v>824</v>
      </c>
      <c r="F39" s="9">
        <v>6409312</v>
      </c>
      <c r="G39" s="9">
        <v>1323168.02</v>
      </c>
      <c r="H39" s="9">
        <f t="shared" si="0"/>
        <v>20.64446261938879</v>
      </c>
    </row>
    <row r="40" spans="1:11" s="56" customFormat="1" ht="32.25" customHeight="1" x14ac:dyDescent="0.2">
      <c r="A40" s="62" t="s">
        <v>581</v>
      </c>
      <c r="B40" s="47" t="s">
        <v>574</v>
      </c>
      <c r="C40" s="47" t="s">
        <v>432</v>
      </c>
      <c r="D40" s="46" t="s">
        <v>552</v>
      </c>
      <c r="E40" s="49" t="s">
        <v>7</v>
      </c>
      <c r="F40" s="9">
        <v>1855397</v>
      </c>
      <c r="G40" s="9">
        <v>166361.76</v>
      </c>
      <c r="H40" s="9">
        <f t="shared" si="0"/>
        <v>8.9663700005982552</v>
      </c>
    </row>
    <row r="41" spans="1:11" s="56" customFormat="1" ht="33.75" customHeight="1" x14ac:dyDescent="0.2">
      <c r="A41" s="62" t="s">
        <v>582</v>
      </c>
      <c r="B41" s="47" t="s">
        <v>574</v>
      </c>
      <c r="C41" s="47" t="s">
        <v>351</v>
      </c>
      <c r="D41" s="46"/>
      <c r="E41" s="45" t="s">
        <v>541</v>
      </c>
      <c r="F41" s="9">
        <f>F42+F45</f>
        <v>2509727</v>
      </c>
      <c r="G41" s="9">
        <f t="shared" ref="G41" si="9">G42+G45</f>
        <v>423105.92000000004</v>
      </c>
      <c r="H41" s="9">
        <f t="shared" si="0"/>
        <v>16.858643191072179</v>
      </c>
    </row>
    <row r="42" spans="1:11" s="56" customFormat="1" ht="44.25" customHeight="1" x14ac:dyDescent="0.2">
      <c r="A42" s="62" t="s">
        <v>583</v>
      </c>
      <c r="B42" s="47" t="s">
        <v>574</v>
      </c>
      <c r="C42" s="47" t="s">
        <v>440</v>
      </c>
      <c r="D42" s="46"/>
      <c r="E42" s="45" t="s">
        <v>549</v>
      </c>
      <c r="F42" s="11">
        <f>F43+F44</f>
        <v>1035004</v>
      </c>
      <c r="G42" s="11">
        <f t="shared" ref="G42" si="10">G43+G44</f>
        <v>40026.83</v>
      </c>
      <c r="H42" s="9">
        <f t="shared" si="0"/>
        <v>3.8673116239164291</v>
      </c>
    </row>
    <row r="43" spans="1:11" s="56" customFormat="1" ht="37.5" customHeight="1" x14ac:dyDescent="0.2">
      <c r="A43" s="62" t="s">
        <v>584</v>
      </c>
      <c r="B43" s="47" t="s">
        <v>574</v>
      </c>
      <c r="C43" s="47" t="s">
        <v>440</v>
      </c>
      <c r="D43" s="46" t="s">
        <v>543</v>
      </c>
      <c r="E43" s="45" t="s">
        <v>824</v>
      </c>
      <c r="F43" s="9">
        <v>980004</v>
      </c>
      <c r="G43" s="11">
        <v>31551.93</v>
      </c>
      <c r="H43" s="9">
        <f t="shared" si="0"/>
        <v>3.2195715527691724</v>
      </c>
    </row>
    <row r="44" spans="1:11" ht="42.75" customHeight="1" x14ac:dyDescent="0.2">
      <c r="A44" s="62" t="s">
        <v>585</v>
      </c>
      <c r="B44" s="47" t="s">
        <v>574</v>
      </c>
      <c r="C44" s="47" t="s">
        <v>440</v>
      </c>
      <c r="D44" s="46" t="s">
        <v>552</v>
      </c>
      <c r="E44" s="49" t="s">
        <v>7</v>
      </c>
      <c r="F44" s="9">
        <v>55000</v>
      </c>
      <c r="G44" s="11">
        <v>8474.9</v>
      </c>
      <c r="H44" s="9">
        <f t="shared" si="0"/>
        <v>15.40890909090909</v>
      </c>
    </row>
    <row r="45" spans="1:11" ht="42.75" customHeight="1" x14ac:dyDescent="0.2">
      <c r="A45" s="62" t="s">
        <v>586</v>
      </c>
      <c r="B45" s="47" t="s">
        <v>574</v>
      </c>
      <c r="C45" s="47" t="s">
        <v>240</v>
      </c>
      <c r="D45" s="46"/>
      <c r="E45" s="45" t="s">
        <v>196</v>
      </c>
      <c r="F45" s="9">
        <f>F46</f>
        <v>1474723</v>
      </c>
      <c r="G45" s="9">
        <f t="shared" ref="G45" si="11">G46</f>
        <v>383079.09</v>
      </c>
      <c r="H45" s="9">
        <f t="shared" si="0"/>
        <v>25.976341997785347</v>
      </c>
      <c r="J45" s="7"/>
      <c r="K45" s="7"/>
    </row>
    <row r="46" spans="1:11" ht="39.75" customHeight="1" x14ac:dyDescent="0.2">
      <c r="A46" s="62" t="s">
        <v>587</v>
      </c>
      <c r="B46" s="47" t="s">
        <v>574</v>
      </c>
      <c r="C46" s="47" t="s">
        <v>240</v>
      </c>
      <c r="D46" s="46" t="s">
        <v>543</v>
      </c>
      <c r="E46" s="45" t="s">
        <v>824</v>
      </c>
      <c r="F46" s="9">
        <v>1474723</v>
      </c>
      <c r="G46" s="11">
        <v>383079.09</v>
      </c>
      <c r="H46" s="9">
        <f t="shared" si="0"/>
        <v>25.976341997785347</v>
      </c>
    </row>
    <row r="47" spans="1:11" ht="30" customHeight="1" x14ac:dyDescent="0.2">
      <c r="A47" s="62" t="s">
        <v>590</v>
      </c>
      <c r="B47" s="43" t="s">
        <v>588</v>
      </c>
      <c r="C47" s="43"/>
      <c r="D47" s="43"/>
      <c r="E47" s="41" t="s">
        <v>589</v>
      </c>
      <c r="F47" s="8">
        <f>F48</f>
        <v>100000</v>
      </c>
      <c r="G47" s="8">
        <f t="shared" ref="G47:G49" si="12">G48</f>
        <v>0</v>
      </c>
      <c r="H47" s="8">
        <f t="shared" si="0"/>
        <v>0</v>
      </c>
    </row>
    <row r="48" spans="1:11" ht="33.75" customHeight="1" x14ac:dyDescent="0.2">
      <c r="A48" s="62" t="s">
        <v>591</v>
      </c>
      <c r="B48" s="47" t="s">
        <v>588</v>
      </c>
      <c r="C48" s="47" t="s">
        <v>351</v>
      </c>
      <c r="D48" s="43"/>
      <c r="E48" s="45" t="s">
        <v>541</v>
      </c>
      <c r="F48" s="9">
        <f>F49</f>
        <v>100000</v>
      </c>
      <c r="G48" s="9">
        <f t="shared" si="12"/>
        <v>0</v>
      </c>
      <c r="H48" s="9">
        <f t="shared" si="0"/>
        <v>0</v>
      </c>
    </row>
    <row r="49" spans="1:8" ht="41.25" customHeight="1" x14ac:dyDescent="0.2">
      <c r="A49" s="62" t="s">
        <v>593</v>
      </c>
      <c r="B49" s="47" t="s">
        <v>588</v>
      </c>
      <c r="C49" s="47" t="s">
        <v>442</v>
      </c>
      <c r="D49" s="47"/>
      <c r="E49" s="45" t="s">
        <v>592</v>
      </c>
      <c r="F49" s="9">
        <f>F50</f>
        <v>100000</v>
      </c>
      <c r="G49" s="9">
        <f t="shared" si="12"/>
        <v>0</v>
      </c>
      <c r="H49" s="9">
        <f t="shared" si="0"/>
        <v>0</v>
      </c>
    </row>
    <row r="50" spans="1:8" ht="30" customHeight="1" x14ac:dyDescent="0.2">
      <c r="A50" s="62" t="s">
        <v>596</v>
      </c>
      <c r="B50" s="47" t="s">
        <v>588</v>
      </c>
      <c r="C50" s="47" t="s">
        <v>442</v>
      </c>
      <c r="D50" s="47" t="s">
        <v>594</v>
      </c>
      <c r="E50" s="45" t="s">
        <v>595</v>
      </c>
      <c r="F50" s="9">
        <v>100000</v>
      </c>
      <c r="G50" s="9">
        <v>0</v>
      </c>
      <c r="H50" s="9">
        <f t="shared" si="0"/>
        <v>0</v>
      </c>
    </row>
    <row r="51" spans="1:8" ht="33" customHeight="1" x14ac:dyDescent="0.2">
      <c r="A51" s="62" t="s">
        <v>599</v>
      </c>
      <c r="B51" s="43" t="s">
        <v>597</v>
      </c>
      <c r="C51" s="43"/>
      <c r="D51" s="43"/>
      <c r="E51" s="41" t="s">
        <v>598</v>
      </c>
      <c r="F51" s="8">
        <f>F52+F64+F88</f>
        <v>18588769</v>
      </c>
      <c r="G51" s="8">
        <f>G52+G64+G88</f>
        <v>5640966.6200000001</v>
      </c>
      <c r="H51" s="8">
        <f t="shared" si="0"/>
        <v>30.346101024763932</v>
      </c>
    </row>
    <row r="52" spans="1:8" ht="54" customHeight="1" x14ac:dyDescent="0.2">
      <c r="A52" s="62" t="s">
        <v>600</v>
      </c>
      <c r="B52" s="47" t="s">
        <v>597</v>
      </c>
      <c r="C52" s="47" t="s">
        <v>352</v>
      </c>
      <c r="D52" s="47"/>
      <c r="E52" s="72" t="s">
        <v>1049</v>
      </c>
      <c r="F52" s="9">
        <f>F53</f>
        <v>3123401</v>
      </c>
      <c r="G52" s="9">
        <f>G53</f>
        <v>132128.18</v>
      </c>
      <c r="H52" s="9">
        <f t="shared" si="0"/>
        <v>4.2302663026617457</v>
      </c>
    </row>
    <row r="53" spans="1:8" ht="60.75" customHeight="1" x14ac:dyDescent="0.2">
      <c r="A53" s="62" t="s">
        <v>601</v>
      </c>
      <c r="B53" s="47" t="s">
        <v>597</v>
      </c>
      <c r="C53" s="47" t="s">
        <v>353</v>
      </c>
      <c r="D53" s="47"/>
      <c r="E53" s="72" t="s">
        <v>1036</v>
      </c>
      <c r="F53" s="18">
        <f>F54+F58+F60+F56+F62</f>
        <v>3123401</v>
      </c>
      <c r="G53" s="18">
        <f>G54+G58+G60+G56+G62</f>
        <v>132128.18</v>
      </c>
      <c r="H53" s="9">
        <f t="shared" si="0"/>
        <v>4.2302663026617457</v>
      </c>
    </row>
    <row r="54" spans="1:8" ht="59.25" customHeight="1" x14ac:dyDescent="0.2">
      <c r="A54" s="62" t="s">
        <v>603</v>
      </c>
      <c r="B54" s="47" t="s">
        <v>597</v>
      </c>
      <c r="C54" s="47" t="s">
        <v>466</v>
      </c>
      <c r="D54" s="47"/>
      <c r="E54" s="45" t="s">
        <v>602</v>
      </c>
      <c r="F54" s="18">
        <f>F55</f>
        <v>370246</v>
      </c>
      <c r="G54" s="18">
        <f>G55</f>
        <v>12000</v>
      </c>
      <c r="H54" s="9">
        <f t="shared" si="0"/>
        <v>3.2410883574704381</v>
      </c>
    </row>
    <row r="55" spans="1:8" ht="33.75" customHeight="1" x14ac:dyDescent="0.2">
      <c r="A55" s="62" t="s">
        <v>604</v>
      </c>
      <c r="B55" s="47" t="s">
        <v>597</v>
      </c>
      <c r="C55" s="47" t="s">
        <v>466</v>
      </c>
      <c r="D55" s="47" t="s">
        <v>552</v>
      </c>
      <c r="E55" s="49" t="s">
        <v>825</v>
      </c>
      <c r="F55" s="18">
        <v>370246</v>
      </c>
      <c r="G55" s="18">
        <v>12000</v>
      </c>
      <c r="H55" s="9">
        <f t="shared" si="0"/>
        <v>3.2410883574704381</v>
      </c>
    </row>
    <row r="56" spans="1:8" ht="30" customHeight="1" x14ac:dyDescent="0.2">
      <c r="A56" s="62" t="s">
        <v>605</v>
      </c>
      <c r="B56" s="47" t="s">
        <v>597</v>
      </c>
      <c r="C56" s="47" t="s">
        <v>859</v>
      </c>
      <c r="D56" s="47"/>
      <c r="E56" s="45" t="s">
        <v>858</v>
      </c>
      <c r="F56" s="18">
        <f>F57</f>
        <v>51495</v>
      </c>
      <c r="G56" s="18">
        <f t="shared" ref="G56" si="13">G57</f>
        <v>0</v>
      </c>
      <c r="H56" s="9">
        <f t="shared" si="0"/>
        <v>0</v>
      </c>
    </row>
    <row r="57" spans="1:8" ht="42.75" customHeight="1" x14ac:dyDescent="0.2">
      <c r="A57" s="62" t="s">
        <v>606</v>
      </c>
      <c r="B57" s="47" t="s">
        <v>597</v>
      </c>
      <c r="C57" s="47" t="s">
        <v>859</v>
      </c>
      <c r="D57" s="47" t="s">
        <v>552</v>
      </c>
      <c r="E57" s="49" t="s">
        <v>825</v>
      </c>
      <c r="F57" s="18">
        <v>51495</v>
      </c>
      <c r="G57" s="18">
        <v>0</v>
      </c>
      <c r="H57" s="9">
        <f t="shared" si="0"/>
        <v>0</v>
      </c>
    </row>
    <row r="58" spans="1:8" ht="30" customHeight="1" x14ac:dyDescent="0.2">
      <c r="A58" s="62" t="s">
        <v>607</v>
      </c>
      <c r="B58" s="47" t="s">
        <v>597</v>
      </c>
      <c r="C58" s="47" t="s">
        <v>476</v>
      </c>
      <c r="D58" s="47"/>
      <c r="E58" s="45" t="s">
        <v>609</v>
      </c>
      <c r="F58" s="18">
        <f>F59</f>
        <v>1849360</v>
      </c>
      <c r="G58" s="18">
        <f t="shared" ref="G58" si="14">G59</f>
        <v>120128.18</v>
      </c>
      <c r="H58" s="9">
        <f t="shared" si="0"/>
        <v>6.4956622831682314</v>
      </c>
    </row>
    <row r="59" spans="1:8" ht="40.5" customHeight="1" x14ac:dyDescent="0.2">
      <c r="A59" s="62" t="s">
        <v>608</v>
      </c>
      <c r="B59" s="47" t="s">
        <v>597</v>
      </c>
      <c r="C59" s="47" t="s">
        <v>476</v>
      </c>
      <c r="D59" s="47" t="s">
        <v>552</v>
      </c>
      <c r="E59" s="49" t="s">
        <v>553</v>
      </c>
      <c r="F59" s="18">
        <v>1849360</v>
      </c>
      <c r="G59" s="18">
        <v>120128.18</v>
      </c>
      <c r="H59" s="9">
        <f t="shared" si="0"/>
        <v>6.4956622831682314</v>
      </c>
    </row>
    <row r="60" spans="1:8" ht="45.75" customHeight="1" x14ac:dyDescent="0.2">
      <c r="A60" s="62" t="s">
        <v>610</v>
      </c>
      <c r="B60" s="47" t="s">
        <v>597</v>
      </c>
      <c r="C60" s="47" t="s">
        <v>125</v>
      </c>
      <c r="D60" s="47"/>
      <c r="E60" s="49" t="s">
        <v>126</v>
      </c>
      <c r="F60" s="18">
        <f>F61</f>
        <v>52300</v>
      </c>
      <c r="G60" s="18">
        <f t="shared" ref="G60" si="15">G61</f>
        <v>0</v>
      </c>
      <c r="H60" s="9">
        <f t="shared" si="0"/>
        <v>0</v>
      </c>
    </row>
    <row r="61" spans="1:8" ht="46.5" customHeight="1" x14ac:dyDescent="0.2">
      <c r="A61" s="62" t="s">
        <v>611</v>
      </c>
      <c r="B61" s="47" t="s">
        <v>597</v>
      </c>
      <c r="C61" s="47" t="s">
        <v>125</v>
      </c>
      <c r="D61" s="47" t="s">
        <v>552</v>
      </c>
      <c r="E61" s="49" t="s">
        <v>553</v>
      </c>
      <c r="F61" s="18">
        <v>52300</v>
      </c>
      <c r="G61" s="18">
        <v>0</v>
      </c>
      <c r="H61" s="9">
        <f t="shared" si="0"/>
        <v>0</v>
      </c>
    </row>
    <row r="62" spans="1:8" ht="46.5" customHeight="1" x14ac:dyDescent="0.2">
      <c r="A62" s="62" t="s">
        <v>612</v>
      </c>
      <c r="B62" s="47" t="s">
        <v>597</v>
      </c>
      <c r="C62" s="47" t="s">
        <v>1045</v>
      </c>
      <c r="D62" s="47"/>
      <c r="E62" s="49" t="s">
        <v>1043</v>
      </c>
      <c r="F62" s="18">
        <f>F63</f>
        <v>800000</v>
      </c>
      <c r="G62" s="18">
        <f t="shared" ref="G62" si="16">G63</f>
        <v>0</v>
      </c>
      <c r="H62" s="9">
        <f t="shared" si="0"/>
        <v>0</v>
      </c>
    </row>
    <row r="63" spans="1:8" ht="46.5" customHeight="1" x14ac:dyDescent="0.2">
      <c r="A63" s="62" t="s">
        <v>613</v>
      </c>
      <c r="B63" s="47" t="s">
        <v>597</v>
      </c>
      <c r="C63" s="47" t="s">
        <v>1045</v>
      </c>
      <c r="D63" s="47" t="s">
        <v>552</v>
      </c>
      <c r="E63" s="49" t="s">
        <v>553</v>
      </c>
      <c r="F63" s="18">
        <v>800000</v>
      </c>
      <c r="G63" s="18">
        <v>0</v>
      </c>
      <c r="H63" s="9">
        <f t="shared" si="0"/>
        <v>0</v>
      </c>
    </row>
    <row r="64" spans="1:8" ht="47.25" customHeight="1" x14ac:dyDescent="0.2">
      <c r="A64" s="62" t="s">
        <v>614</v>
      </c>
      <c r="B64" s="47" t="s">
        <v>597</v>
      </c>
      <c r="C64" s="47" t="s">
        <v>354</v>
      </c>
      <c r="D64" s="47"/>
      <c r="E64" s="72" t="s">
        <v>1038</v>
      </c>
      <c r="F64" s="9">
        <f>F65+F68+F74+F77</f>
        <v>12465368</v>
      </c>
      <c r="G64" s="9">
        <f>G65+G68+G74+G77</f>
        <v>2508838.44</v>
      </c>
      <c r="H64" s="9">
        <f t="shared" si="0"/>
        <v>20.126469110258117</v>
      </c>
    </row>
    <row r="65" spans="1:12" ht="31.5" customHeight="1" x14ac:dyDescent="0.2">
      <c r="A65" s="62" t="s">
        <v>615</v>
      </c>
      <c r="B65" s="47" t="s">
        <v>597</v>
      </c>
      <c r="C65" s="47" t="s">
        <v>355</v>
      </c>
      <c r="D65" s="47"/>
      <c r="E65" s="45" t="s">
        <v>154</v>
      </c>
      <c r="F65" s="18">
        <f t="shared" ref="F65:G66" si="17">F66</f>
        <v>90000</v>
      </c>
      <c r="G65" s="18">
        <f t="shared" si="17"/>
        <v>90000</v>
      </c>
      <c r="H65" s="9">
        <f t="shared" si="0"/>
        <v>100</v>
      </c>
    </row>
    <row r="66" spans="1:12" ht="36" customHeight="1" x14ac:dyDescent="0.2">
      <c r="A66" s="62" t="s">
        <v>616</v>
      </c>
      <c r="B66" s="47" t="s">
        <v>597</v>
      </c>
      <c r="C66" s="47" t="s">
        <v>477</v>
      </c>
      <c r="D66" s="43"/>
      <c r="E66" s="45" t="s">
        <v>128</v>
      </c>
      <c r="F66" s="18">
        <f t="shared" si="17"/>
        <v>90000</v>
      </c>
      <c r="G66" s="18">
        <f t="shared" si="17"/>
        <v>90000</v>
      </c>
      <c r="H66" s="9">
        <f t="shared" si="0"/>
        <v>100</v>
      </c>
      <c r="J66" s="7"/>
      <c r="K66" s="7"/>
    </row>
    <row r="67" spans="1:12" ht="35.25" customHeight="1" x14ac:dyDescent="0.2">
      <c r="A67" s="62" t="s">
        <v>618</v>
      </c>
      <c r="B67" s="47" t="s">
        <v>597</v>
      </c>
      <c r="C67" s="47" t="s">
        <v>477</v>
      </c>
      <c r="D67" s="47" t="s">
        <v>567</v>
      </c>
      <c r="E67" s="45" t="s">
        <v>767</v>
      </c>
      <c r="F67" s="18">
        <v>90000</v>
      </c>
      <c r="G67" s="18">
        <v>90000</v>
      </c>
      <c r="H67" s="9">
        <f t="shared" si="0"/>
        <v>100</v>
      </c>
    </row>
    <row r="68" spans="1:12" ht="43.5" customHeight="1" x14ac:dyDescent="0.2">
      <c r="A68" s="62" t="s">
        <v>619</v>
      </c>
      <c r="B68" s="47" t="s">
        <v>597</v>
      </c>
      <c r="C68" s="47" t="s">
        <v>356</v>
      </c>
      <c r="D68" s="47"/>
      <c r="E68" s="45" t="s">
        <v>127</v>
      </c>
      <c r="F68" s="18">
        <f>F69+F72</f>
        <v>121100</v>
      </c>
      <c r="G68" s="18">
        <f>G69+G72</f>
        <v>28535.46</v>
      </c>
      <c r="H68" s="9">
        <f t="shared" si="0"/>
        <v>23.563550784475641</v>
      </c>
    </row>
    <row r="69" spans="1:12" ht="42" customHeight="1" x14ac:dyDescent="0.2">
      <c r="A69" s="62" t="s">
        <v>621</v>
      </c>
      <c r="B69" s="47" t="s">
        <v>597</v>
      </c>
      <c r="C69" s="47" t="s">
        <v>464</v>
      </c>
      <c r="D69" s="47"/>
      <c r="E69" s="49" t="s">
        <v>620</v>
      </c>
      <c r="F69" s="18">
        <f>F70+F71</f>
        <v>120900</v>
      </c>
      <c r="G69" s="18">
        <f>G70+G71</f>
        <v>28535.46</v>
      </c>
      <c r="H69" s="9">
        <f t="shared" si="0"/>
        <v>23.602531017369728</v>
      </c>
      <c r="J69" s="48"/>
      <c r="K69" s="48"/>
      <c r="L69" s="48"/>
    </row>
    <row r="70" spans="1:12" ht="50.25" customHeight="1" x14ac:dyDescent="0.2">
      <c r="A70" s="62" t="s">
        <v>622</v>
      </c>
      <c r="B70" s="47" t="s">
        <v>597</v>
      </c>
      <c r="C70" s="47" t="s">
        <v>464</v>
      </c>
      <c r="D70" s="47" t="s">
        <v>543</v>
      </c>
      <c r="E70" s="45" t="s">
        <v>824</v>
      </c>
      <c r="F70" s="18">
        <v>114760</v>
      </c>
      <c r="G70" s="18">
        <v>28535.46</v>
      </c>
      <c r="H70" s="9">
        <f t="shared" si="0"/>
        <v>24.865336354130356</v>
      </c>
      <c r="J70" s="7"/>
      <c r="K70" s="7"/>
    </row>
    <row r="71" spans="1:12" ht="57" customHeight="1" x14ac:dyDescent="0.2">
      <c r="A71" s="62" t="s">
        <v>863</v>
      </c>
      <c r="B71" s="47" t="s">
        <v>597</v>
      </c>
      <c r="C71" s="47" t="s">
        <v>464</v>
      </c>
      <c r="D71" s="47" t="s">
        <v>552</v>
      </c>
      <c r="E71" s="49" t="s">
        <v>7</v>
      </c>
      <c r="F71" s="18">
        <v>6140</v>
      </c>
      <c r="G71" s="18">
        <v>0</v>
      </c>
      <c r="H71" s="9">
        <f t="shared" si="0"/>
        <v>0</v>
      </c>
    </row>
    <row r="72" spans="1:12" ht="81.75" customHeight="1" x14ac:dyDescent="0.2">
      <c r="A72" s="62" t="s">
        <v>623</v>
      </c>
      <c r="B72" s="47" t="s">
        <v>597</v>
      </c>
      <c r="C72" s="47" t="s">
        <v>465</v>
      </c>
      <c r="D72" s="47"/>
      <c r="E72" s="45" t="s">
        <v>617</v>
      </c>
      <c r="F72" s="18">
        <f>F73</f>
        <v>200</v>
      </c>
      <c r="G72" s="18">
        <f>G73</f>
        <v>0</v>
      </c>
      <c r="H72" s="9">
        <f t="shared" si="0"/>
        <v>0</v>
      </c>
    </row>
    <row r="73" spans="1:12" ht="40.5" customHeight="1" x14ac:dyDescent="0.2">
      <c r="A73" s="62" t="s">
        <v>625</v>
      </c>
      <c r="B73" s="47" t="s">
        <v>597</v>
      </c>
      <c r="C73" s="47" t="s">
        <v>465</v>
      </c>
      <c r="D73" s="47" t="s">
        <v>552</v>
      </c>
      <c r="E73" s="49" t="s">
        <v>825</v>
      </c>
      <c r="F73" s="18">
        <v>200</v>
      </c>
      <c r="G73" s="18">
        <v>0</v>
      </c>
      <c r="H73" s="9">
        <f t="shared" si="0"/>
        <v>0</v>
      </c>
      <c r="J73" s="7"/>
      <c r="K73" s="7"/>
    </row>
    <row r="74" spans="1:12" ht="38.25" customHeight="1" x14ac:dyDescent="0.2">
      <c r="A74" s="62" t="s">
        <v>627</v>
      </c>
      <c r="B74" s="47" t="s">
        <v>597</v>
      </c>
      <c r="C74" s="47" t="s">
        <v>357</v>
      </c>
      <c r="D74" s="47"/>
      <c r="E74" s="45" t="s">
        <v>165</v>
      </c>
      <c r="F74" s="9">
        <f t="shared" ref="F74:G75" si="18">F75</f>
        <v>6212395</v>
      </c>
      <c r="G74" s="9">
        <f t="shared" si="18"/>
        <v>1536441.15</v>
      </c>
      <c r="H74" s="9">
        <f t="shared" ref="H74:H137" si="19">G74/F74*100</f>
        <v>24.731865085848533</v>
      </c>
      <c r="J74" s="7"/>
      <c r="K74" s="7"/>
    </row>
    <row r="75" spans="1:12" ht="40.5" customHeight="1" x14ac:dyDescent="0.2">
      <c r="A75" s="62" t="s">
        <v>628</v>
      </c>
      <c r="B75" s="47" t="s">
        <v>597</v>
      </c>
      <c r="C75" s="47" t="s">
        <v>358</v>
      </c>
      <c r="D75" s="47"/>
      <c r="E75" s="45" t="s">
        <v>624</v>
      </c>
      <c r="F75" s="18">
        <f t="shared" si="18"/>
        <v>6212395</v>
      </c>
      <c r="G75" s="18">
        <f t="shared" si="18"/>
        <v>1536441.15</v>
      </c>
      <c r="H75" s="9">
        <f t="shared" si="19"/>
        <v>24.731865085848533</v>
      </c>
      <c r="J75" s="7"/>
      <c r="K75" s="7"/>
    </row>
    <row r="76" spans="1:12" ht="40.5" customHeight="1" x14ac:dyDescent="0.2">
      <c r="A76" s="62" t="s">
        <v>629</v>
      </c>
      <c r="B76" s="47" t="s">
        <v>597</v>
      </c>
      <c r="C76" s="47" t="s">
        <v>358</v>
      </c>
      <c r="D76" s="47" t="s">
        <v>70</v>
      </c>
      <c r="E76" s="49" t="s">
        <v>255</v>
      </c>
      <c r="F76" s="18">
        <v>6212395</v>
      </c>
      <c r="G76" s="18">
        <v>1536441.15</v>
      </c>
      <c r="H76" s="9">
        <f t="shared" si="19"/>
        <v>24.731865085848533</v>
      </c>
      <c r="J76" s="7"/>
      <c r="K76" s="7"/>
    </row>
    <row r="77" spans="1:12" ht="56.25" customHeight="1" x14ac:dyDescent="0.2">
      <c r="A77" s="62" t="s">
        <v>632</v>
      </c>
      <c r="B77" s="47" t="s">
        <v>597</v>
      </c>
      <c r="C77" s="47" t="s">
        <v>359</v>
      </c>
      <c r="D77" s="47"/>
      <c r="E77" s="45" t="s">
        <v>129</v>
      </c>
      <c r="F77" s="9">
        <f>F78+F84+F82</f>
        <v>6041873</v>
      </c>
      <c r="G77" s="9">
        <f>G78+G84+G82</f>
        <v>853861.83000000007</v>
      </c>
      <c r="H77" s="9">
        <f t="shared" si="19"/>
        <v>14.132402816146584</v>
      </c>
      <c r="J77" s="7"/>
      <c r="K77" s="7"/>
    </row>
    <row r="78" spans="1:12" ht="41.25" customHeight="1" x14ac:dyDescent="0.2">
      <c r="A78" s="62" t="s">
        <v>116</v>
      </c>
      <c r="B78" s="47" t="s">
        <v>597</v>
      </c>
      <c r="C78" s="47" t="s">
        <v>478</v>
      </c>
      <c r="D78" s="47"/>
      <c r="E78" s="45" t="s">
        <v>130</v>
      </c>
      <c r="F78" s="9">
        <f>SUM(F79:F81)</f>
        <v>1923000</v>
      </c>
      <c r="G78" s="9">
        <f>SUM(G79:G81)</f>
        <v>322424.24</v>
      </c>
      <c r="H78" s="9">
        <f t="shared" si="19"/>
        <v>16.76673114924597</v>
      </c>
      <c r="J78" s="7"/>
      <c r="K78" s="7"/>
    </row>
    <row r="79" spans="1:12" ht="40.5" customHeight="1" x14ac:dyDescent="0.2">
      <c r="A79" s="62" t="s">
        <v>117</v>
      </c>
      <c r="B79" s="47" t="s">
        <v>597</v>
      </c>
      <c r="C79" s="47" t="s">
        <v>478</v>
      </c>
      <c r="D79" s="47" t="s">
        <v>630</v>
      </c>
      <c r="E79" s="45" t="s">
        <v>631</v>
      </c>
      <c r="F79" s="18">
        <v>1366728</v>
      </c>
      <c r="G79" s="18">
        <v>302342.51</v>
      </c>
      <c r="H79" s="9">
        <f t="shared" si="19"/>
        <v>22.121629907340747</v>
      </c>
      <c r="J79" s="7"/>
      <c r="K79" s="7"/>
    </row>
    <row r="80" spans="1:12" ht="41.25" customHeight="1" x14ac:dyDescent="0.2">
      <c r="A80" s="62" t="s">
        <v>633</v>
      </c>
      <c r="B80" s="47" t="s">
        <v>597</v>
      </c>
      <c r="C80" s="47" t="s">
        <v>478</v>
      </c>
      <c r="D80" s="47" t="s">
        <v>552</v>
      </c>
      <c r="E80" s="45" t="s">
        <v>7</v>
      </c>
      <c r="F80" s="18">
        <v>541272</v>
      </c>
      <c r="G80" s="18">
        <v>18055.73</v>
      </c>
      <c r="H80" s="9">
        <f t="shared" si="19"/>
        <v>3.3357960507840789</v>
      </c>
    </row>
    <row r="81" spans="1:12" ht="31.5" customHeight="1" x14ac:dyDescent="0.2">
      <c r="A81" s="62" t="s">
        <v>634</v>
      </c>
      <c r="B81" s="47" t="s">
        <v>597</v>
      </c>
      <c r="C81" s="47" t="s">
        <v>478</v>
      </c>
      <c r="D81" s="47" t="s">
        <v>567</v>
      </c>
      <c r="E81" s="45" t="s">
        <v>767</v>
      </c>
      <c r="F81" s="151">
        <v>15000</v>
      </c>
      <c r="G81" s="151">
        <v>2026</v>
      </c>
      <c r="H81" s="9">
        <f t="shared" si="19"/>
        <v>13.506666666666668</v>
      </c>
    </row>
    <row r="82" spans="1:12" ht="75" customHeight="1" x14ac:dyDescent="0.2">
      <c r="A82" s="62" t="s">
        <v>635</v>
      </c>
      <c r="B82" s="47" t="s">
        <v>597</v>
      </c>
      <c r="C82" s="47" t="s">
        <v>444</v>
      </c>
      <c r="D82" s="47"/>
      <c r="E82" s="119" t="s">
        <v>637</v>
      </c>
      <c r="F82" s="9">
        <f>F83</f>
        <v>240000</v>
      </c>
      <c r="G82" s="9">
        <f>G83</f>
        <v>36480.43</v>
      </c>
      <c r="H82" s="9">
        <f t="shared" si="19"/>
        <v>15.200179166666667</v>
      </c>
    </row>
    <row r="83" spans="1:12" s="56" customFormat="1" ht="45.75" customHeight="1" x14ac:dyDescent="0.2">
      <c r="A83" s="62" t="s">
        <v>636</v>
      </c>
      <c r="B83" s="47" t="s">
        <v>597</v>
      </c>
      <c r="C83" s="47" t="s">
        <v>444</v>
      </c>
      <c r="D83" s="47" t="s">
        <v>552</v>
      </c>
      <c r="E83" s="119" t="s">
        <v>825</v>
      </c>
      <c r="F83" s="151">
        <v>240000</v>
      </c>
      <c r="G83" s="151">
        <v>36480.43</v>
      </c>
      <c r="H83" s="9">
        <f t="shared" si="19"/>
        <v>15.200179166666667</v>
      </c>
    </row>
    <row r="84" spans="1:12" s="56" customFormat="1" ht="37.5" customHeight="1" x14ac:dyDescent="0.2">
      <c r="A84" s="62" t="s">
        <v>638</v>
      </c>
      <c r="B84" s="47" t="s">
        <v>597</v>
      </c>
      <c r="C84" s="47" t="s">
        <v>479</v>
      </c>
      <c r="D84" s="47"/>
      <c r="E84" s="49" t="s">
        <v>802</v>
      </c>
      <c r="F84" s="9">
        <f>SUM(F85:F87)</f>
        <v>3878873</v>
      </c>
      <c r="G84" s="9">
        <f>SUM(G85:G87)</f>
        <v>494957.16000000003</v>
      </c>
      <c r="H84" s="9">
        <f t="shared" si="19"/>
        <v>12.760334251727242</v>
      </c>
    </row>
    <row r="85" spans="1:12" s="56" customFormat="1" ht="30.75" customHeight="1" x14ac:dyDescent="0.2">
      <c r="A85" s="62" t="s">
        <v>639</v>
      </c>
      <c r="B85" s="47" t="s">
        <v>597</v>
      </c>
      <c r="C85" s="47" t="s">
        <v>479</v>
      </c>
      <c r="D85" s="47" t="s">
        <v>630</v>
      </c>
      <c r="E85" s="45" t="s">
        <v>631</v>
      </c>
      <c r="F85" s="151">
        <v>3788173</v>
      </c>
      <c r="G85" s="151">
        <v>491445.4</v>
      </c>
      <c r="H85" s="9">
        <f t="shared" si="19"/>
        <v>12.973150909422564</v>
      </c>
    </row>
    <row r="86" spans="1:12" s="56" customFormat="1" ht="41.25" customHeight="1" x14ac:dyDescent="0.2">
      <c r="A86" s="62" t="s">
        <v>640</v>
      </c>
      <c r="B86" s="47" t="s">
        <v>597</v>
      </c>
      <c r="C86" s="47" t="s">
        <v>479</v>
      </c>
      <c r="D86" s="47" t="s">
        <v>552</v>
      </c>
      <c r="E86" s="45" t="s">
        <v>553</v>
      </c>
      <c r="F86" s="151">
        <v>80700</v>
      </c>
      <c r="G86" s="151">
        <v>3511.76</v>
      </c>
      <c r="H86" s="9">
        <f t="shared" si="19"/>
        <v>4.3516232961586123</v>
      </c>
      <c r="J86" s="58"/>
      <c r="K86" s="58"/>
      <c r="L86" s="58"/>
    </row>
    <row r="87" spans="1:12" s="56" customFormat="1" ht="37.5" customHeight="1" x14ac:dyDescent="0.2">
      <c r="A87" s="62" t="s">
        <v>641</v>
      </c>
      <c r="B87" s="47" t="s">
        <v>597</v>
      </c>
      <c r="C87" s="47" t="s">
        <v>479</v>
      </c>
      <c r="D87" s="47" t="s">
        <v>567</v>
      </c>
      <c r="E87" s="45" t="s">
        <v>767</v>
      </c>
      <c r="F87" s="151">
        <v>10000</v>
      </c>
      <c r="G87" s="151">
        <v>0</v>
      </c>
      <c r="H87" s="9">
        <f t="shared" si="19"/>
        <v>0</v>
      </c>
    </row>
    <row r="88" spans="1:12" s="56" customFormat="1" ht="31.5" customHeight="1" x14ac:dyDescent="0.2">
      <c r="A88" s="62" t="s">
        <v>642</v>
      </c>
      <c r="B88" s="47" t="s">
        <v>597</v>
      </c>
      <c r="C88" s="47" t="s">
        <v>351</v>
      </c>
      <c r="D88" s="46"/>
      <c r="E88" s="45" t="s">
        <v>541</v>
      </c>
      <c r="F88" s="18">
        <f>F89</f>
        <v>3000000</v>
      </c>
      <c r="G88" s="18">
        <f t="shared" ref="G88" si="20">G89</f>
        <v>3000000</v>
      </c>
      <c r="H88" s="9">
        <f t="shared" si="19"/>
        <v>100</v>
      </c>
    </row>
    <row r="89" spans="1:12" s="56" customFormat="1" ht="43.5" customHeight="1" x14ac:dyDescent="0.2">
      <c r="A89" s="62" t="s">
        <v>643</v>
      </c>
      <c r="B89" s="47" t="s">
        <v>597</v>
      </c>
      <c r="C89" s="47" t="s">
        <v>151</v>
      </c>
      <c r="D89" s="47"/>
      <c r="E89" s="45" t="s">
        <v>150</v>
      </c>
      <c r="F89" s="18">
        <f t="shared" ref="F89:G89" si="21">F90</f>
        <v>3000000</v>
      </c>
      <c r="G89" s="18">
        <f t="shared" si="21"/>
        <v>3000000</v>
      </c>
      <c r="H89" s="9">
        <f t="shared" si="19"/>
        <v>100</v>
      </c>
    </row>
    <row r="90" spans="1:12" s="56" customFormat="1" ht="72.75" customHeight="1" x14ac:dyDescent="0.2">
      <c r="A90" s="62" t="s">
        <v>650</v>
      </c>
      <c r="B90" s="47" t="s">
        <v>597</v>
      </c>
      <c r="C90" s="47" t="s">
        <v>151</v>
      </c>
      <c r="D90" s="47" t="s">
        <v>152</v>
      </c>
      <c r="E90" s="45" t="s">
        <v>917</v>
      </c>
      <c r="F90" s="151">
        <v>3000000</v>
      </c>
      <c r="G90" s="151">
        <v>3000000</v>
      </c>
      <c r="H90" s="9">
        <f t="shared" si="19"/>
        <v>100</v>
      </c>
    </row>
    <row r="91" spans="1:12" s="56" customFormat="1" ht="27.75" customHeight="1" x14ac:dyDescent="0.2">
      <c r="A91" s="62" t="s">
        <v>651</v>
      </c>
      <c r="B91" s="43" t="s">
        <v>1056</v>
      </c>
      <c r="C91" s="43"/>
      <c r="D91" s="43"/>
      <c r="E91" s="144" t="s">
        <v>1057</v>
      </c>
      <c r="F91" s="8">
        <f>F92</f>
        <v>1209200</v>
      </c>
      <c r="G91" s="8">
        <f t="shared" ref="G91:G93" si="22">G92</f>
        <v>255071.43</v>
      </c>
      <c r="H91" s="8">
        <f t="shared" si="19"/>
        <v>21.094230069467415</v>
      </c>
    </row>
    <row r="92" spans="1:12" s="56" customFormat="1" ht="34.5" customHeight="1" x14ac:dyDescent="0.2">
      <c r="A92" s="62" t="s">
        <v>654</v>
      </c>
      <c r="B92" s="43" t="s">
        <v>1058</v>
      </c>
      <c r="C92" s="43"/>
      <c r="D92" s="43"/>
      <c r="E92" s="144" t="s">
        <v>1059</v>
      </c>
      <c r="F92" s="8">
        <f>F93</f>
        <v>1209200</v>
      </c>
      <c r="G92" s="8">
        <f t="shared" si="22"/>
        <v>255071.43</v>
      </c>
      <c r="H92" s="8">
        <f t="shared" si="19"/>
        <v>21.094230069467415</v>
      </c>
    </row>
    <row r="93" spans="1:12" s="56" customFormat="1" ht="31.5" customHeight="1" x14ac:dyDescent="0.2">
      <c r="A93" s="62" t="s">
        <v>656</v>
      </c>
      <c r="B93" s="47" t="s">
        <v>1058</v>
      </c>
      <c r="C93" s="47" t="s">
        <v>351</v>
      </c>
      <c r="D93" s="47"/>
      <c r="E93" s="119" t="s">
        <v>541</v>
      </c>
      <c r="F93" s="9">
        <f>F94</f>
        <v>1209200</v>
      </c>
      <c r="G93" s="9">
        <f t="shared" si="22"/>
        <v>255071.43</v>
      </c>
      <c r="H93" s="9">
        <f t="shared" si="19"/>
        <v>21.094230069467415</v>
      </c>
    </row>
    <row r="94" spans="1:12" s="56" customFormat="1" ht="38.25" customHeight="1" x14ac:dyDescent="0.2">
      <c r="A94" s="62" t="s">
        <v>657</v>
      </c>
      <c r="B94" s="47" t="s">
        <v>1058</v>
      </c>
      <c r="C94" s="47" t="s">
        <v>1060</v>
      </c>
      <c r="D94" s="47"/>
      <c r="E94" s="119" t="s">
        <v>1061</v>
      </c>
      <c r="F94" s="9">
        <f>SUM(F95:F95)</f>
        <v>1209200</v>
      </c>
      <c r="G94" s="9">
        <f>SUM(G95:G95)</f>
        <v>255071.43</v>
      </c>
      <c r="H94" s="9">
        <f t="shared" si="19"/>
        <v>21.094230069467415</v>
      </c>
    </row>
    <row r="95" spans="1:12" s="56" customFormat="1" ht="40.5" customHeight="1" x14ac:dyDescent="0.2">
      <c r="A95" s="62" t="s">
        <v>658</v>
      </c>
      <c r="B95" s="47" t="s">
        <v>1058</v>
      </c>
      <c r="C95" s="47" t="s">
        <v>1060</v>
      </c>
      <c r="D95" s="47" t="s">
        <v>543</v>
      </c>
      <c r="E95" s="119" t="s">
        <v>824</v>
      </c>
      <c r="F95" s="151">
        <v>1209200</v>
      </c>
      <c r="G95" s="151">
        <v>255071.43</v>
      </c>
      <c r="H95" s="9">
        <f t="shared" si="19"/>
        <v>21.094230069467415</v>
      </c>
    </row>
    <row r="96" spans="1:12" ht="34.5" customHeight="1" x14ac:dyDescent="0.2">
      <c r="A96" s="62" t="s">
        <v>660</v>
      </c>
      <c r="B96" s="43" t="s">
        <v>652</v>
      </c>
      <c r="C96" s="43"/>
      <c r="D96" s="43"/>
      <c r="E96" s="41" t="s">
        <v>653</v>
      </c>
      <c r="F96" s="8">
        <f>F97+F102+F123</f>
        <v>13833764</v>
      </c>
      <c r="G96" s="8">
        <f>G97+G102+G123</f>
        <v>2832014.3</v>
      </c>
      <c r="H96" s="8">
        <f t="shared" si="19"/>
        <v>20.471755192585327</v>
      </c>
    </row>
    <row r="97" spans="1:12" ht="29.25" customHeight="1" x14ac:dyDescent="0.2">
      <c r="A97" s="62" t="s">
        <v>661</v>
      </c>
      <c r="B97" s="43" t="s">
        <v>655</v>
      </c>
      <c r="C97" s="43"/>
      <c r="D97" s="43"/>
      <c r="E97" s="41" t="s">
        <v>772</v>
      </c>
      <c r="F97" s="8">
        <f t="shared" ref="F97:G97" si="23">F98</f>
        <v>576648</v>
      </c>
      <c r="G97" s="8">
        <f t="shared" si="23"/>
        <v>96108</v>
      </c>
      <c r="H97" s="8">
        <f t="shared" si="19"/>
        <v>16.666666666666664</v>
      </c>
    </row>
    <row r="98" spans="1:12" ht="86.25" customHeight="1" x14ac:dyDescent="0.2">
      <c r="A98" s="62" t="s">
        <v>662</v>
      </c>
      <c r="B98" s="47" t="s">
        <v>655</v>
      </c>
      <c r="C98" s="47" t="s">
        <v>360</v>
      </c>
      <c r="D98" s="47"/>
      <c r="E98" s="49" t="s">
        <v>845</v>
      </c>
      <c r="F98" s="9">
        <f t="shared" ref="F98:G100" si="24">F99</f>
        <v>576648</v>
      </c>
      <c r="G98" s="9">
        <f t="shared" si="24"/>
        <v>96108</v>
      </c>
      <c r="H98" s="9">
        <f t="shared" si="19"/>
        <v>16.666666666666664</v>
      </c>
    </row>
    <row r="99" spans="1:12" ht="44.25" customHeight="1" x14ac:dyDescent="0.2">
      <c r="A99" s="62" t="s">
        <v>663</v>
      </c>
      <c r="B99" s="47" t="s">
        <v>655</v>
      </c>
      <c r="C99" s="47" t="s">
        <v>361</v>
      </c>
      <c r="D99" s="47"/>
      <c r="E99" s="45" t="s">
        <v>1161</v>
      </c>
      <c r="F99" s="18">
        <f t="shared" si="24"/>
        <v>576648</v>
      </c>
      <c r="G99" s="18">
        <f t="shared" si="24"/>
        <v>96108</v>
      </c>
      <c r="H99" s="9">
        <f t="shared" si="19"/>
        <v>16.666666666666664</v>
      </c>
    </row>
    <row r="100" spans="1:12" ht="70.5" customHeight="1" x14ac:dyDescent="0.2">
      <c r="A100" s="62" t="s">
        <v>664</v>
      </c>
      <c r="B100" s="47" t="s">
        <v>655</v>
      </c>
      <c r="C100" s="47" t="s">
        <v>362</v>
      </c>
      <c r="D100" s="47"/>
      <c r="E100" s="49" t="s">
        <v>659</v>
      </c>
      <c r="F100" s="18">
        <f t="shared" si="24"/>
        <v>576648</v>
      </c>
      <c r="G100" s="18">
        <f t="shared" si="24"/>
        <v>96108</v>
      </c>
      <c r="H100" s="9">
        <f t="shared" si="19"/>
        <v>16.666666666666664</v>
      </c>
    </row>
    <row r="101" spans="1:12" ht="48" customHeight="1" x14ac:dyDescent="0.2">
      <c r="A101" s="62" t="s">
        <v>665</v>
      </c>
      <c r="B101" s="47" t="s">
        <v>655</v>
      </c>
      <c r="C101" s="47" t="s">
        <v>362</v>
      </c>
      <c r="D101" s="47" t="s">
        <v>552</v>
      </c>
      <c r="E101" s="45" t="s">
        <v>825</v>
      </c>
      <c r="F101" s="151">
        <v>576648</v>
      </c>
      <c r="G101" s="151">
        <v>96108</v>
      </c>
      <c r="H101" s="9">
        <f t="shared" si="19"/>
        <v>16.666666666666664</v>
      </c>
      <c r="J101" s="48"/>
      <c r="K101" s="48"/>
      <c r="L101" s="48"/>
    </row>
    <row r="102" spans="1:12" ht="57" customHeight="1" x14ac:dyDescent="0.2">
      <c r="A102" s="62" t="s">
        <v>666</v>
      </c>
      <c r="B102" s="43" t="s">
        <v>675</v>
      </c>
      <c r="C102" s="43"/>
      <c r="D102" s="43"/>
      <c r="E102" s="41" t="s">
        <v>773</v>
      </c>
      <c r="F102" s="8">
        <f>F103</f>
        <v>12541116</v>
      </c>
      <c r="G102" s="8">
        <f>G103</f>
        <v>2289839.2999999998</v>
      </c>
      <c r="H102" s="8">
        <f t="shared" si="19"/>
        <v>18.258656566130156</v>
      </c>
    </row>
    <row r="103" spans="1:12" ht="79.5" customHeight="1" x14ac:dyDescent="0.2">
      <c r="A103" s="62" t="s">
        <v>667</v>
      </c>
      <c r="B103" s="47" t="s">
        <v>675</v>
      </c>
      <c r="C103" s="47" t="s">
        <v>360</v>
      </c>
      <c r="D103" s="47"/>
      <c r="E103" s="49" t="s">
        <v>845</v>
      </c>
      <c r="F103" s="9">
        <f>F114+F104</f>
        <v>12541116</v>
      </c>
      <c r="G103" s="9">
        <f>G114+G104</f>
        <v>2289839.2999999998</v>
      </c>
      <c r="H103" s="9">
        <f t="shared" si="19"/>
        <v>18.258656566130156</v>
      </c>
    </row>
    <row r="104" spans="1:12" ht="57.75" customHeight="1" x14ac:dyDescent="0.2">
      <c r="A104" s="62" t="s">
        <v>668</v>
      </c>
      <c r="B104" s="47" t="s">
        <v>675</v>
      </c>
      <c r="C104" s="47" t="s">
        <v>361</v>
      </c>
      <c r="D104" s="47"/>
      <c r="E104" s="45" t="s">
        <v>846</v>
      </c>
      <c r="F104" s="18">
        <f>F107+F109+F105</f>
        <v>11155063.83</v>
      </c>
      <c r="G104" s="18">
        <f>G107+G109+G105</f>
        <v>2289839.2999999998</v>
      </c>
      <c r="H104" s="9">
        <f t="shared" si="19"/>
        <v>20.527352733220532</v>
      </c>
    </row>
    <row r="105" spans="1:12" ht="36.75" customHeight="1" x14ac:dyDescent="0.2">
      <c r="A105" s="62" t="s">
        <v>669</v>
      </c>
      <c r="B105" s="47" t="s">
        <v>675</v>
      </c>
      <c r="C105" s="47" t="s">
        <v>951</v>
      </c>
      <c r="D105" s="47"/>
      <c r="E105" s="50" t="s">
        <v>950</v>
      </c>
      <c r="F105" s="18">
        <f>F106</f>
        <v>50000</v>
      </c>
      <c r="G105" s="18">
        <f>G106</f>
        <v>0</v>
      </c>
      <c r="H105" s="9">
        <f t="shared" si="19"/>
        <v>0</v>
      </c>
      <c r="J105" s="48"/>
      <c r="K105" s="48"/>
      <c r="L105" s="48"/>
    </row>
    <row r="106" spans="1:12" ht="41.25" customHeight="1" x14ac:dyDescent="0.2">
      <c r="A106" s="62" t="s">
        <v>670</v>
      </c>
      <c r="B106" s="47" t="s">
        <v>675</v>
      </c>
      <c r="C106" s="47" t="s">
        <v>951</v>
      </c>
      <c r="D106" s="47" t="s">
        <v>552</v>
      </c>
      <c r="E106" s="45" t="s">
        <v>553</v>
      </c>
      <c r="F106" s="151">
        <v>50000</v>
      </c>
      <c r="G106" s="151">
        <v>0</v>
      </c>
      <c r="H106" s="9">
        <f t="shared" si="19"/>
        <v>0</v>
      </c>
      <c r="J106" s="48"/>
      <c r="K106" s="48"/>
      <c r="L106" s="48"/>
    </row>
    <row r="107" spans="1:12" ht="36.75" customHeight="1" x14ac:dyDescent="0.2">
      <c r="A107" s="62" t="s">
        <v>671</v>
      </c>
      <c r="B107" s="47" t="s">
        <v>675</v>
      </c>
      <c r="C107" s="47" t="s">
        <v>847</v>
      </c>
      <c r="D107" s="47"/>
      <c r="E107" s="45" t="s">
        <v>848</v>
      </c>
      <c r="F107" s="18">
        <f>F108</f>
        <v>10000</v>
      </c>
      <c r="G107" s="18">
        <f t="shared" ref="G107" si="25">G108</f>
        <v>0</v>
      </c>
      <c r="H107" s="9">
        <f t="shared" si="19"/>
        <v>0</v>
      </c>
      <c r="J107" s="48"/>
      <c r="K107" s="48"/>
      <c r="L107" s="48"/>
    </row>
    <row r="108" spans="1:12" ht="36" customHeight="1" x14ac:dyDescent="0.2">
      <c r="A108" s="62" t="s">
        <v>672</v>
      </c>
      <c r="B108" s="47" t="s">
        <v>675</v>
      </c>
      <c r="C108" s="47" t="s">
        <v>847</v>
      </c>
      <c r="D108" s="47" t="s">
        <v>552</v>
      </c>
      <c r="E108" s="45" t="s">
        <v>7</v>
      </c>
      <c r="F108" s="151">
        <v>10000</v>
      </c>
      <c r="G108" s="151">
        <v>0</v>
      </c>
      <c r="H108" s="9">
        <f t="shared" si="19"/>
        <v>0</v>
      </c>
    </row>
    <row r="109" spans="1:12" ht="49.5" customHeight="1" x14ac:dyDescent="0.2">
      <c r="A109" s="62" t="s">
        <v>673</v>
      </c>
      <c r="B109" s="47" t="s">
        <v>675</v>
      </c>
      <c r="C109" s="47" t="s">
        <v>363</v>
      </c>
      <c r="D109" s="47"/>
      <c r="E109" s="45" t="s">
        <v>1097</v>
      </c>
      <c r="F109" s="9">
        <f>SUM(F110:F113)</f>
        <v>11095063.83</v>
      </c>
      <c r="G109" s="9">
        <f>SUM(G110:G113)</f>
        <v>2289839.2999999998</v>
      </c>
      <c r="H109" s="9">
        <f t="shared" si="19"/>
        <v>20.638360761913706</v>
      </c>
    </row>
    <row r="110" spans="1:12" ht="32.25" customHeight="1" x14ac:dyDescent="0.2">
      <c r="A110" s="62" t="s">
        <v>674</v>
      </c>
      <c r="B110" s="47" t="s">
        <v>675</v>
      </c>
      <c r="C110" s="47" t="s">
        <v>363</v>
      </c>
      <c r="D110" s="47" t="s">
        <v>630</v>
      </c>
      <c r="E110" s="45" t="s">
        <v>631</v>
      </c>
      <c r="F110" s="151">
        <v>7827769</v>
      </c>
      <c r="G110" s="151">
        <v>1673878.95</v>
      </c>
      <c r="H110" s="9">
        <f t="shared" si="19"/>
        <v>21.383857265077701</v>
      </c>
    </row>
    <row r="111" spans="1:12" ht="35.25" customHeight="1" x14ac:dyDescent="0.2">
      <c r="A111" s="62" t="s">
        <v>676</v>
      </c>
      <c r="B111" s="47" t="s">
        <v>675</v>
      </c>
      <c r="C111" s="47" t="s">
        <v>363</v>
      </c>
      <c r="D111" s="46" t="s">
        <v>552</v>
      </c>
      <c r="E111" s="45" t="s">
        <v>7</v>
      </c>
      <c r="F111" s="151">
        <v>1243466.1399999999</v>
      </c>
      <c r="G111" s="151">
        <v>199934.66</v>
      </c>
      <c r="H111" s="9">
        <f t="shared" si="19"/>
        <v>16.078818197655146</v>
      </c>
    </row>
    <row r="112" spans="1:12" ht="31.5" customHeight="1" x14ac:dyDescent="0.2">
      <c r="A112" s="62" t="s">
        <v>677</v>
      </c>
      <c r="B112" s="47" t="s">
        <v>675</v>
      </c>
      <c r="C112" s="47" t="s">
        <v>363</v>
      </c>
      <c r="D112" s="46" t="s">
        <v>1109</v>
      </c>
      <c r="E112" s="45" t="s">
        <v>1112</v>
      </c>
      <c r="F112" s="151">
        <v>79064.69</v>
      </c>
      <c r="G112" s="151">
        <v>79064.69</v>
      </c>
      <c r="H112" s="9">
        <f t="shared" si="19"/>
        <v>100</v>
      </c>
    </row>
    <row r="113" spans="1:11" ht="34.5" customHeight="1" x14ac:dyDescent="0.2">
      <c r="A113" s="62" t="s">
        <v>678</v>
      </c>
      <c r="B113" s="47" t="s">
        <v>675</v>
      </c>
      <c r="C113" s="47" t="s">
        <v>363</v>
      </c>
      <c r="D113" s="46" t="s">
        <v>567</v>
      </c>
      <c r="E113" s="45" t="s">
        <v>767</v>
      </c>
      <c r="F113" s="151">
        <v>1944764</v>
      </c>
      <c r="G113" s="151">
        <v>336961</v>
      </c>
      <c r="H113" s="9">
        <f t="shared" si="19"/>
        <v>17.326575358243982</v>
      </c>
      <c r="J113" s="7"/>
      <c r="K113" s="7"/>
    </row>
    <row r="114" spans="1:11" ht="57.75" customHeight="1" x14ac:dyDescent="0.2">
      <c r="A114" s="62" t="s">
        <v>679</v>
      </c>
      <c r="B114" s="47" t="s">
        <v>675</v>
      </c>
      <c r="C114" s="47" t="s">
        <v>364</v>
      </c>
      <c r="D114" s="47"/>
      <c r="E114" s="45" t="s">
        <v>131</v>
      </c>
      <c r="F114" s="18">
        <f>F115+F117+F119+F121</f>
        <v>1386052.17</v>
      </c>
      <c r="G114" s="18">
        <f>G115+G117+G119+G121</f>
        <v>0</v>
      </c>
      <c r="H114" s="9">
        <f t="shared" si="19"/>
        <v>0</v>
      </c>
    </row>
    <row r="115" spans="1:11" ht="40.5" customHeight="1" x14ac:dyDescent="0.2">
      <c r="A115" s="62" t="s">
        <v>680</v>
      </c>
      <c r="B115" s="47" t="s">
        <v>675</v>
      </c>
      <c r="C115" s="47" t="s">
        <v>445</v>
      </c>
      <c r="D115" s="47"/>
      <c r="E115" s="45" t="s">
        <v>446</v>
      </c>
      <c r="F115" s="18">
        <f>F116</f>
        <v>200000</v>
      </c>
      <c r="G115" s="18">
        <f>G116</f>
        <v>0</v>
      </c>
      <c r="H115" s="9">
        <f t="shared" si="19"/>
        <v>0</v>
      </c>
    </row>
    <row r="116" spans="1:11" ht="43.5" customHeight="1" x14ac:dyDescent="0.2">
      <c r="A116" s="62" t="s">
        <v>681</v>
      </c>
      <c r="B116" s="47" t="s">
        <v>675</v>
      </c>
      <c r="C116" s="47" t="s">
        <v>445</v>
      </c>
      <c r="D116" s="47" t="s">
        <v>552</v>
      </c>
      <c r="E116" s="45" t="s">
        <v>7</v>
      </c>
      <c r="F116" s="151">
        <v>200000</v>
      </c>
      <c r="G116" s="151">
        <v>0</v>
      </c>
      <c r="H116" s="9">
        <f t="shared" si="19"/>
        <v>0</v>
      </c>
    </row>
    <row r="117" spans="1:11" ht="82.5" customHeight="1" x14ac:dyDescent="0.2">
      <c r="A117" s="62" t="s">
        <v>682</v>
      </c>
      <c r="B117" s="47" t="s">
        <v>675</v>
      </c>
      <c r="C117" s="47" t="s">
        <v>365</v>
      </c>
      <c r="D117" s="47"/>
      <c r="E117" s="45" t="s">
        <v>851</v>
      </c>
      <c r="F117" s="18">
        <f>F118</f>
        <v>1076052.17</v>
      </c>
      <c r="G117" s="18">
        <f>G118</f>
        <v>0</v>
      </c>
      <c r="H117" s="9">
        <f t="shared" si="19"/>
        <v>0</v>
      </c>
    </row>
    <row r="118" spans="1:11" ht="45.75" customHeight="1" x14ac:dyDescent="0.2">
      <c r="A118" s="62" t="s">
        <v>683</v>
      </c>
      <c r="B118" s="47" t="s">
        <v>675</v>
      </c>
      <c r="C118" s="47" t="s">
        <v>365</v>
      </c>
      <c r="D118" s="47" t="s">
        <v>552</v>
      </c>
      <c r="E118" s="45" t="s">
        <v>7</v>
      </c>
      <c r="F118" s="151">
        <v>1076052.17</v>
      </c>
      <c r="G118" s="151">
        <v>0</v>
      </c>
      <c r="H118" s="9">
        <f t="shared" si="19"/>
        <v>0</v>
      </c>
    </row>
    <row r="119" spans="1:11" ht="82.5" customHeight="1" x14ac:dyDescent="0.2">
      <c r="A119" s="62" t="s">
        <v>630</v>
      </c>
      <c r="B119" s="47" t="s">
        <v>675</v>
      </c>
      <c r="C119" s="47" t="s">
        <v>447</v>
      </c>
      <c r="D119" s="47"/>
      <c r="E119" s="49" t="s">
        <v>175</v>
      </c>
      <c r="F119" s="9">
        <f>SUM(F120:F120)</f>
        <v>60000</v>
      </c>
      <c r="G119" s="9">
        <f>SUM(G120:G120)</f>
        <v>0</v>
      </c>
      <c r="H119" s="9">
        <f t="shared" si="19"/>
        <v>0</v>
      </c>
      <c r="J119" s="7"/>
      <c r="K119" s="7"/>
    </row>
    <row r="120" spans="1:11" ht="26.25" customHeight="1" x14ac:dyDescent="0.2">
      <c r="A120" s="62" t="s">
        <v>688</v>
      </c>
      <c r="B120" s="47" t="s">
        <v>675</v>
      </c>
      <c r="C120" s="47" t="s">
        <v>447</v>
      </c>
      <c r="D120" s="47" t="s">
        <v>684</v>
      </c>
      <c r="E120" s="49" t="s">
        <v>685</v>
      </c>
      <c r="F120" s="151">
        <v>60000</v>
      </c>
      <c r="G120" s="151">
        <v>0</v>
      </c>
      <c r="H120" s="9">
        <f t="shared" si="19"/>
        <v>0</v>
      </c>
    </row>
    <row r="121" spans="1:11" ht="42.75" customHeight="1" x14ac:dyDescent="0.2">
      <c r="A121" s="62" t="s">
        <v>689</v>
      </c>
      <c r="B121" s="47" t="s">
        <v>675</v>
      </c>
      <c r="C121" s="47" t="s">
        <v>448</v>
      </c>
      <c r="D121" s="47"/>
      <c r="E121" s="45" t="s">
        <v>449</v>
      </c>
      <c r="F121" s="18">
        <f>F122</f>
        <v>50000</v>
      </c>
      <c r="G121" s="18">
        <f>G122</f>
        <v>0</v>
      </c>
      <c r="H121" s="9">
        <f t="shared" si="19"/>
        <v>0</v>
      </c>
    </row>
    <row r="122" spans="1:11" ht="33.75" customHeight="1" x14ac:dyDescent="0.2">
      <c r="A122" s="62" t="s">
        <v>690</v>
      </c>
      <c r="B122" s="47" t="s">
        <v>675</v>
      </c>
      <c r="C122" s="47" t="s">
        <v>448</v>
      </c>
      <c r="D122" s="47" t="s">
        <v>552</v>
      </c>
      <c r="E122" s="45" t="s">
        <v>7</v>
      </c>
      <c r="F122" s="151">
        <v>50000</v>
      </c>
      <c r="G122" s="151">
        <v>0</v>
      </c>
      <c r="H122" s="9">
        <f t="shared" si="19"/>
        <v>0</v>
      </c>
    </row>
    <row r="123" spans="1:11" ht="48" customHeight="1" x14ac:dyDescent="0.2">
      <c r="A123" s="62" t="s">
        <v>691</v>
      </c>
      <c r="B123" s="43" t="s">
        <v>686</v>
      </c>
      <c r="C123" s="47"/>
      <c r="D123" s="47"/>
      <c r="E123" s="51" t="s">
        <v>687</v>
      </c>
      <c r="F123" s="8">
        <f>F124+F131</f>
        <v>716000</v>
      </c>
      <c r="G123" s="8">
        <f>G124+G131</f>
        <v>446067</v>
      </c>
      <c r="H123" s="8">
        <f t="shared" si="19"/>
        <v>62.299860335195532</v>
      </c>
    </row>
    <row r="124" spans="1:11" ht="63.75" customHeight="1" x14ac:dyDescent="0.2">
      <c r="A124" s="62" t="s">
        <v>692</v>
      </c>
      <c r="B124" s="47" t="s">
        <v>686</v>
      </c>
      <c r="C124" s="47" t="s">
        <v>366</v>
      </c>
      <c r="D124" s="47"/>
      <c r="E124" s="45" t="s">
        <v>967</v>
      </c>
      <c r="F124" s="9">
        <f>F125+F129+F127</f>
        <v>461000</v>
      </c>
      <c r="G124" s="9">
        <f>G125+G129+G127</f>
        <v>446067</v>
      </c>
      <c r="H124" s="9">
        <f t="shared" si="19"/>
        <v>96.760737527114969</v>
      </c>
    </row>
    <row r="125" spans="1:11" ht="62.25" customHeight="1" x14ac:dyDescent="0.2">
      <c r="A125" s="62" t="s">
        <v>864</v>
      </c>
      <c r="B125" s="47" t="s">
        <v>686</v>
      </c>
      <c r="C125" s="47" t="s">
        <v>367</v>
      </c>
      <c r="D125" s="47"/>
      <c r="E125" s="45" t="s">
        <v>178</v>
      </c>
      <c r="F125" s="9">
        <f>F126</f>
        <v>10000</v>
      </c>
      <c r="G125" s="9">
        <f>G126</f>
        <v>0</v>
      </c>
      <c r="H125" s="9">
        <f t="shared" si="19"/>
        <v>0</v>
      </c>
    </row>
    <row r="126" spans="1:11" ht="69" customHeight="1" x14ac:dyDescent="0.2">
      <c r="A126" s="62" t="s">
        <v>865</v>
      </c>
      <c r="B126" s="47" t="s">
        <v>686</v>
      </c>
      <c r="C126" s="47" t="s">
        <v>367</v>
      </c>
      <c r="D126" s="47" t="s">
        <v>451</v>
      </c>
      <c r="E126" s="45" t="s">
        <v>936</v>
      </c>
      <c r="F126" s="151">
        <v>10000</v>
      </c>
      <c r="G126" s="151">
        <v>0</v>
      </c>
      <c r="H126" s="9">
        <f t="shared" si="19"/>
        <v>0</v>
      </c>
    </row>
    <row r="127" spans="1:11" ht="43.5" customHeight="1" x14ac:dyDescent="0.2">
      <c r="A127" s="62" t="s">
        <v>697</v>
      </c>
      <c r="B127" s="47" t="s">
        <v>686</v>
      </c>
      <c r="C127" s="47" t="s">
        <v>935</v>
      </c>
      <c r="D127" s="47"/>
      <c r="E127" s="45" t="s">
        <v>934</v>
      </c>
      <c r="F127" s="18">
        <f>F128</f>
        <v>450000</v>
      </c>
      <c r="G127" s="18">
        <f>G128</f>
        <v>446067</v>
      </c>
      <c r="H127" s="9">
        <f t="shared" si="19"/>
        <v>99.126000000000005</v>
      </c>
    </row>
    <row r="128" spans="1:11" ht="42" customHeight="1" x14ac:dyDescent="0.2">
      <c r="A128" s="62" t="s">
        <v>698</v>
      </c>
      <c r="B128" s="47" t="s">
        <v>686</v>
      </c>
      <c r="C128" s="47" t="s">
        <v>935</v>
      </c>
      <c r="D128" s="47" t="s">
        <v>552</v>
      </c>
      <c r="E128" s="45" t="s">
        <v>7</v>
      </c>
      <c r="F128" s="151">
        <v>450000</v>
      </c>
      <c r="G128" s="151">
        <v>446067</v>
      </c>
      <c r="H128" s="9">
        <f t="shared" si="19"/>
        <v>99.126000000000005</v>
      </c>
    </row>
    <row r="129" spans="1:8" ht="57.75" customHeight="1" x14ac:dyDescent="0.2">
      <c r="A129" s="62" t="s">
        <v>543</v>
      </c>
      <c r="B129" s="47" t="s">
        <v>686</v>
      </c>
      <c r="C129" s="47" t="s">
        <v>180</v>
      </c>
      <c r="D129" s="47"/>
      <c r="E129" s="45" t="s">
        <v>179</v>
      </c>
      <c r="F129" s="18">
        <f>F130</f>
        <v>1000</v>
      </c>
      <c r="G129" s="18">
        <f>G130</f>
        <v>0</v>
      </c>
      <c r="H129" s="9">
        <f t="shared" si="19"/>
        <v>0</v>
      </c>
    </row>
    <row r="130" spans="1:8" ht="24.75" customHeight="1" x14ac:dyDescent="0.2">
      <c r="A130" s="62" t="s">
        <v>700</v>
      </c>
      <c r="B130" s="47" t="s">
        <v>686</v>
      </c>
      <c r="C130" s="47" t="s">
        <v>180</v>
      </c>
      <c r="D130" s="47" t="s">
        <v>684</v>
      </c>
      <c r="E130" s="45" t="s">
        <v>685</v>
      </c>
      <c r="F130" s="151">
        <v>1000</v>
      </c>
      <c r="G130" s="151">
        <v>0</v>
      </c>
      <c r="H130" s="9">
        <f t="shared" si="19"/>
        <v>0</v>
      </c>
    </row>
    <row r="131" spans="1:8" ht="113.25" customHeight="1" x14ac:dyDescent="0.2">
      <c r="A131" s="62" t="s">
        <v>703</v>
      </c>
      <c r="B131" s="47" t="s">
        <v>686</v>
      </c>
      <c r="C131" s="47" t="s">
        <v>368</v>
      </c>
      <c r="D131" s="47"/>
      <c r="E131" s="45" t="s">
        <v>1162</v>
      </c>
      <c r="F131" s="18">
        <f>F132</f>
        <v>255000</v>
      </c>
      <c r="G131" s="18">
        <f>G132</f>
        <v>0</v>
      </c>
      <c r="H131" s="9">
        <f t="shared" si="19"/>
        <v>0</v>
      </c>
    </row>
    <row r="132" spans="1:8" ht="57.75" customHeight="1" x14ac:dyDescent="0.2">
      <c r="A132" s="62" t="s">
        <v>704</v>
      </c>
      <c r="B132" s="47" t="s">
        <v>686</v>
      </c>
      <c r="C132" s="47" t="s">
        <v>191</v>
      </c>
      <c r="D132" s="47"/>
      <c r="E132" s="45" t="s">
        <v>963</v>
      </c>
      <c r="F132" s="18">
        <f>F133+F135</f>
        <v>255000</v>
      </c>
      <c r="G132" s="18">
        <f>G133+G135</f>
        <v>0</v>
      </c>
      <c r="H132" s="9">
        <f t="shared" si="19"/>
        <v>0</v>
      </c>
    </row>
    <row r="133" spans="1:8" ht="84" customHeight="1" x14ac:dyDescent="0.2">
      <c r="A133" s="62" t="s">
        <v>705</v>
      </c>
      <c r="B133" s="47" t="s">
        <v>686</v>
      </c>
      <c r="C133" s="47" t="s">
        <v>190</v>
      </c>
      <c r="D133" s="47"/>
      <c r="E133" s="45" t="s">
        <v>189</v>
      </c>
      <c r="F133" s="18">
        <f>F134</f>
        <v>5000</v>
      </c>
      <c r="G133" s="18">
        <f>G134</f>
        <v>0</v>
      </c>
      <c r="H133" s="9">
        <f t="shared" si="19"/>
        <v>0</v>
      </c>
    </row>
    <row r="134" spans="1:8" ht="39" customHeight="1" x14ac:dyDescent="0.2">
      <c r="A134" s="62" t="s">
        <v>706</v>
      </c>
      <c r="B134" s="47" t="s">
        <v>686</v>
      </c>
      <c r="C134" s="47" t="s">
        <v>190</v>
      </c>
      <c r="D134" s="47" t="s">
        <v>552</v>
      </c>
      <c r="E134" s="45" t="s">
        <v>7</v>
      </c>
      <c r="F134" s="151">
        <v>5000</v>
      </c>
      <c r="G134" s="151">
        <v>0</v>
      </c>
      <c r="H134" s="9">
        <f t="shared" si="19"/>
        <v>0</v>
      </c>
    </row>
    <row r="135" spans="1:8" ht="52.5" customHeight="1" x14ac:dyDescent="0.2">
      <c r="A135" s="62" t="s">
        <v>707</v>
      </c>
      <c r="B135" s="47" t="s">
        <v>686</v>
      </c>
      <c r="C135" s="47" t="s">
        <v>193</v>
      </c>
      <c r="D135" s="47"/>
      <c r="E135" s="45" t="s">
        <v>192</v>
      </c>
      <c r="F135" s="18">
        <f>F136</f>
        <v>250000</v>
      </c>
      <c r="G135" s="18">
        <f>G136</f>
        <v>0</v>
      </c>
      <c r="H135" s="9">
        <f t="shared" si="19"/>
        <v>0</v>
      </c>
    </row>
    <row r="136" spans="1:8" ht="36.75" customHeight="1" x14ac:dyDescent="0.2">
      <c r="A136" s="62" t="s">
        <v>709</v>
      </c>
      <c r="B136" s="47" t="s">
        <v>686</v>
      </c>
      <c r="C136" s="47" t="s">
        <v>193</v>
      </c>
      <c r="D136" s="47" t="s">
        <v>552</v>
      </c>
      <c r="E136" s="45" t="s">
        <v>553</v>
      </c>
      <c r="F136" s="151">
        <v>250000</v>
      </c>
      <c r="G136" s="151">
        <v>0</v>
      </c>
      <c r="H136" s="9">
        <f t="shared" si="19"/>
        <v>0</v>
      </c>
    </row>
    <row r="137" spans="1:8" ht="32.25" customHeight="1" x14ac:dyDescent="0.2">
      <c r="A137" s="62" t="s">
        <v>711</v>
      </c>
      <c r="B137" s="43" t="s">
        <v>693</v>
      </c>
      <c r="C137" s="43"/>
      <c r="D137" s="43"/>
      <c r="E137" s="41" t="s">
        <v>694</v>
      </c>
      <c r="F137" s="8">
        <f>F138+F147+F154+F159+F164+F183+F191</f>
        <v>55236337</v>
      </c>
      <c r="G137" s="8">
        <f>G138+G147+G154+G159+G164+G183+G191</f>
        <v>6167369.8600000003</v>
      </c>
      <c r="H137" s="8">
        <f t="shared" si="19"/>
        <v>11.165421523154224</v>
      </c>
    </row>
    <row r="138" spans="1:8" ht="30.75" customHeight="1" x14ac:dyDescent="0.2">
      <c r="A138" s="62" t="s">
        <v>712</v>
      </c>
      <c r="B138" s="43" t="s">
        <v>695</v>
      </c>
      <c r="C138" s="43"/>
      <c r="D138" s="43"/>
      <c r="E138" s="41" t="s">
        <v>696</v>
      </c>
      <c r="F138" s="8">
        <f>F139+F142</f>
        <v>789600</v>
      </c>
      <c r="G138" s="8">
        <f>G139+G142</f>
        <v>0</v>
      </c>
      <c r="H138" s="8">
        <f t="shared" ref="H138:H202" si="26">G138/F138*100</f>
        <v>0</v>
      </c>
    </row>
    <row r="139" spans="1:8" ht="67.5" customHeight="1" x14ac:dyDescent="0.2">
      <c r="A139" s="62" t="s">
        <v>713</v>
      </c>
      <c r="B139" s="47" t="s">
        <v>695</v>
      </c>
      <c r="C139" s="47" t="s">
        <v>369</v>
      </c>
      <c r="D139" s="47"/>
      <c r="E139" s="72" t="s">
        <v>1042</v>
      </c>
      <c r="F139" s="9">
        <f t="shared" ref="F139:G140" si="27">F140</f>
        <v>68000</v>
      </c>
      <c r="G139" s="9">
        <f t="shared" si="27"/>
        <v>0</v>
      </c>
      <c r="H139" s="9">
        <f t="shared" si="26"/>
        <v>0</v>
      </c>
    </row>
    <row r="140" spans="1:8" ht="72" customHeight="1" x14ac:dyDescent="0.2">
      <c r="A140" s="62" t="s">
        <v>714</v>
      </c>
      <c r="B140" s="47" t="s">
        <v>695</v>
      </c>
      <c r="C140" s="47" t="s">
        <v>370</v>
      </c>
      <c r="D140" s="47"/>
      <c r="E140" s="45" t="s">
        <v>463</v>
      </c>
      <c r="F140" s="18">
        <f t="shared" si="27"/>
        <v>68000</v>
      </c>
      <c r="G140" s="18">
        <f t="shared" si="27"/>
        <v>0</v>
      </c>
      <c r="H140" s="9">
        <f t="shared" si="26"/>
        <v>0</v>
      </c>
    </row>
    <row r="141" spans="1:8" ht="50.25" customHeight="1" x14ac:dyDescent="0.2">
      <c r="A141" s="62" t="s">
        <v>715</v>
      </c>
      <c r="B141" s="47" t="s">
        <v>695</v>
      </c>
      <c r="C141" s="47" t="s">
        <v>370</v>
      </c>
      <c r="D141" s="47" t="s">
        <v>699</v>
      </c>
      <c r="E141" s="49" t="s">
        <v>200</v>
      </c>
      <c r="F141" s="151">
        <v>68000</v>
      </c>
      <c r="G141" s="151">
        <v>0</v>
      </c>
      <c r="H141" s="9">
        <f t="shared" si="26"/>
        <v>0</v>
      </c>
    </row>
    <row r="142" spans="1:8" ht="28.5" customHeight="1" x14ac:dyDescent="0.2">
      <c r="A142" s="62" t="s">
        <v>716</v>
      </c>
      <c r="B142" s="47" t="s">
        <v>695</v>
      </c>
      <c r="C142" s="47" t="s">
        <v>351</v>
      </c>
      <c r="D142" s="47"/>
      <c r="E142" s="45" t="s">
        <v>541</v>
      </c>
      <c r="F142" s="18">
        <f>F143+F145</f>
        <v>721600</v>
      </c>
      <c r="G142" s="18">
        <f t="shared" ref="G142" si="28">G143+G145</f>
        <v>0</v>
      </c>
      <c r="H142" s="9">
        <f t="shared" si="26"/>
        <v>0</v>
      </c>
    </row>
    <row r="143" spans="1:8" ht="51.75" customHeight="1" x14ac:dyDescent="0.2">
      <c r="A143" s="62" t="s">
        <v>717</v>
      </c>
      <c r="B143" s="47" t="s">
        <v>695</v>
      </c>
      <c r="C143" s="47" t="s">
        <v>371</v>
      </c>
      <c r="D143" s="47"/>
      <c r="E143" s="49" t="s">
        <v>199</v>
      </c>
      <c r="F143" s="18">
        <f t="shared" ref="F143:G145" si="29">F144</f>
        <v>546600</v>
      </c>
      <c r="G143" s="18">
        <f t="shared" si="29"/>
        <v>0</v>
      </c>
      <c r="H143" s="9">
        <f t="shared" si="26"/>
        <v>0</v>
      </c>
    </row>
    <row r="144" spans="1:8" ht="38.25" customHeight="1" x14ac:dyDescent="0.2">
      <c r="A144" s="62" t="s">
        <v>718</v>
      </c>
      <c r="B144" s="47" t="s">
        <v>695</v>
      </c>
      <c r="C144" s="47" t="s">
        <v>371</v>
      </c>
      <c r="D144" s="47" t="s">
        <v>552</v>
      </c>
      <c r="E144" s="45" t="s">
        <v>553</v>
      </c>
      <c r="F144" s="151">
        <v>546600</v>
      </c>
      <c r="G144" s="151">
        <v>0</v>
      </c>
      <c r="H144" s="9">
        <f t="shared" si="26"/>
        <v>0</v>
      </c>
    </row>
    <row r="145" spans="1:11" ht="71.25" customHeight="1" x14ac:dyDescent="0.2">
      <c r="A145" s="62" t="s">
        <v>986</v>
      </c>
      <c r="B145" s="47" t="s">
        <v>695</v>
      </c>
      <c r="C145" s="47" t="s">
        <v>827</v>
      </c>
      <c r="D145" s="47"/>
      <c r="E145" s="45" t="s">
        <v>828</v>
      </c>
      <c r="F145" s="18">
        <f t="shared" si="29"/>
        <v>175000</v>
      </c>
      <c r="G145" s="18">
        <f t="shared" si="29"/>
        <v>0</v>
      </c>
      <c r="H145" s="9">
        <f t="shared" si="26"/>
        <v>0</v>
      </c>
    </row>
    <row r="146" spans="1:11" ht="45.75" customHeight="1" x14ac:dyDescent="0.2">
      <c r="A146" s="62" t="s">
        <v>987</v>
      </c>
      <c r="B146" s="47" t="s">
        <v>695</v>
      </c>
      <c r="C146" s="47" t="s">
        <v>827</v>
      </c>
      <c r="D146" s="47" t="s">
        <v>552</v>
      </c>
      <c r="E146" s="45" t="s">
        <v>7</v>
      </c>
      <c r="F146" s="151">
        <v>175000</v>
      </c>
      <c r="G146" s="151">
        <v>0</v>
      </c>
      <c r="H146" s="9">
        <f t="shared" si="26"/>
        <v>0</v>
      </c>
    </row>
    <row r="147" spans="1:11" ht="25.5" customHeight="1" x14ac:dyDescent="0.2">
      <c r="A147" s="62" t="s">
        <v>866</v>
      </c>
      <c r="B147" s="43" t="s">
        <v>701</v>
      </c>
      <c r="C147" s="47"/>
      <c r="D147" s="47"/>
      <c r="E147" s="53" t="s">
        <v>702</v>
      </c>
      <c r="F147" s="8">
        <f t="shared" ref="F147:G148" si="30">F148</f>
        <v>1680500</v>
      </c>
      <c r="G147" s="8">
        <f t="shared" si="30"/>
        <v>146334.24</v>
      </c>
      <c r="H147" s="8">
        <f t="shared" si="26"/>
        <v>8.7077798274323115</v>
      </c>
    </row>
    <row r="148" spans="1:11" ht="48" customHeight="1" x14ac:dyDescent="0.2">
      <c r="A148" s="62" t="s">
        <v>867</v>
      </c>
      <c r="B148" s="47" t="s">
        <v>701</v>
      </c>
      <c r="C148" s="47" t="s">
        <v>372</v>
      </c>
      <c r="D148" s="47"/>
      <c r="E148" s="45" t="s">
        <v>920</v>
      </c>
      <c r="F148" s="9">
        <f t="shared" si="30"/>
        <v>1680500</v>
      </c>
      <c r="G148" s="9">
        <f t="shared" si="30"/>
        <v>146334.24</v>
      </c>
      <c r="H148" s="9">
        <f t="shared" si="26"/>
        <v>8.7077798274323115</v>
      </c>
    </row>
    <row r="149" spans="1:11" ht="44.25" customHeight="1" x14ac:dyDescent="0.2">
      <c r="A149" s="62" t="s">
        <v>868</v>
      </c>
      <c r="B149" s="47" t="s">
        <v>701</v>
      </c>
      <c r="C149" s="47" t="s">
        <v>373</v>
      </c>
      <c r="D149" s="47"/>
      <c r="E149" s="45" t="s">
        <v>919</v>
      </c>
      <c r="F149" s="18">
        <f>F150+F152</f>
        <v>1680500</v>
      </c>
      <c r="G149" s="18">
        <f>G150+G152</f>
        <v>146334.24</v>
      </c>
      <c r="H149" s="9">
        <f t="shared" si="26"/>
        <v>8.7077798274323115</v>
      </c>
    </row>
    <row r="150" spans="1:11" ht="27.75" customHeight="1" x14ac:dyDescent="0.2">
      <c r="A150" s="62" t="s">
        <v>869</v>
      </c>
      <c r="B150" s="47" t="s">
        <v>701</v>
      </c>
      <c r="C150" s="47" t="s">
        <v>374</v>
      </c>
      <c r="D150" s="47"/>
      <c r="E150" s="45" t="s">
        <v>708</v>
      </c>
      <c r="F150" s="18">
        <f>F151</f>
        <v>1080500</v>
      </c>
      <c r="G150" s="18">
        <f>G151</f>
        <v>146334.24</v>
      </c>
      <c r="H150" s="9">
        <f t="shared" si="26"/>
        <v>13.543196668209163</v>
      </c>
    </row>
    <row r="151" spans="1:11" ht="33" customHeight="1" x14ac:dyDescent="0.2">
      <c r="A151" s="62" t="s">
        <v>870</v>
      </c>
      <c r="B151" s="47" t="s">
        <v>701</v>
      </c>
      <c r="C151" s="47" t="s">
        <v>374</v>
      </c>
      <c r="D151" s="47" t="s">
        <v>552</v>
      </c>
      <c r="E151" s="45" t="s">
        <v>7</v>
      </c>
      <c r="F151" s="151">
        <v>1080500</v>
      </c>
      <c r="G151" s="151">
        <v>146334.24</v>
      </c>
      <c r="H151" s="9">
        <f t="shared" si="26"/>
        <v>13.543196668209163</v>
      </c>
    </row>
    <row r="152" spans="1:11" ht="33" customHeight="1" x14ac:dyDescent="0.2">
      <c r="A152" s="62" t="s">
        <v>722</v>
      </c>
      <c r="B152" s="47" t="s">
        <v>701</v>
      </c>
      <c r="C152" s="47" t="s">
        <v>942</v>
      </c>
      <c r="D152" s="47"/>
      <c r="E152" s="50" t="s">
        <v>941</v>
      </c>
      <c r="F152" s="18">
        <f>F153</f>
        <v>600000</v>
      </c>
      <c r="G152" s="18">
        <f>G153</f>
        <v>0</v>
      </c>
      <c r="H152" s="9">
        <f t="shared" si="26"/>
        <v>0</v>
      </c>
    </row>
    <row r="153" spans="1:11" ht="33" customHeight="1" x14ac:dyDescent="0.2">
      <c r="A153" s="62" t="s">
        <v>723</v>
      </c>
      <c r="B153" s="47" t="s">
        <v>701</v>
      </c>
      <c r="C153" s="47" t="s">
        <v>942</v>
      </c>
      <c r="D153" s="47" t="s">
        <v>552</v>
      </c>
      <c r="E153" s="45" t="s">
        <v>7</v>
      </c>
      <c r="F153" s="151">
        <v>600000</v>
      </c>
      <c r="G153" s="151">
        <v>0</v>
      </c>
      <c r="H153" s="9">
        <f t="shared" si="26"/>
        <v>0</v>
      </c>
    </row>
    <row r="154" spans="1:11" ht="25.5" customHeight="1" x14ac:dyDescent="0.2">
      <c r="A154" s="62" t="s">
        <v>724</v>
      </c>
      <c r="B154" s="43" t="s">
        <v>469</v>
      </c>
      <c r="C154" s="47"/>
      <c r="D154" s="47"/>
      <c r="E154" s="53" t="s">
        <v>764</v>
      </c>
      <c r="F154" s="19">
        <f>F155</f>
        <v>701000</v>
      </c>
      <c r="G154" s="19">
        <f t="shared" ref="G154:G157" si="31">G155</f>
        <v>0</v>
      </c>
      <c r="H154" s="8">
        <f t="shared" si="26"/>
        <v>0</v>
      </c>
      <c r="J154" s="7"/>
      <c r="K154" s="7"/>
    </row>
    <row r="155" spans="1:11" ht="47.25" customHeight="1" x14ac:dyDescent="0.2">
      <c r="A155" s="62" t="s">
        <v>725</v>
      </c>
      <c r="B155" s="47" t="s">
        <v>469</v>
      </c>
      <c r="C155" s="47" t="s">
        <v>372</v>
      </c>
      <c r="D155" s="47"/>
      <c r="E155" s="45" t="s">
        <v>920</v>
      </c>
      <c r="F155" s="18">
        <f>F156</f>
        <v>701000</v>
      </c>
      <c r="G155" s="18">
        <f t="shared" si="31"/>
        <v>0</v>
      </c>
      <c r="H155" s="9">
        <f t="shared" si="26"/>
        <v>0</v>
      </c>
    </row>
    <row r="156" spans="1:11" ht="44.25" customHeight="1" x14ac:dyDescent="0.2">
      <c r="A156" s="62" t="s">
        <v>726</v>
      </c>
      <c r="B156" s="47" t="s">
        <v>469</v>
      </c>
      <c r="C156" s="47" t="s">
        <v>471</v>
      </c>
      <c r="D156" s="47"/>
      <c r="E156" s="45" t="s">
        <v>155</v>
      </c>
      <c r="F156" s="18">
        <f>F157</f>
        <v>701000</v>
      </c>
      <c r="G156" s="18">
        <f t="shared" si="31"/>
        <v>0</v>
      </c>
      <c r="H156" s="9">
        <f t="shared" si="26"/>
        <v>0</v>
      </c>
    </row>
    <row r="157" spans="1:11" ht="27" customHeight="1" x14ac:dyDescent="0.2">
      <c r="A157" s="62" t="s">
        <v>727</v>
      </c>
      <c r="B157" s="47" t="s">
        <v>469</v>
      </c>
      <c r="C157" s="47" t="s">
        <v>472</v>
      </c>
      <c r="D157" s="47"/>
      <c r="E157" s="55" t="s">
        <v>470</v>
      </c>
      <c r="F157" s="18">
        <f>F158</f>
        <v>701000</v>
      </c>
      <c r="G157" s="18">
        <f t="shared" si="31"/>
        <v>0</v>
      </c>
      <c r="H157" s="9">
        <f t="shared" si="26"/>
        <v>0</v>
      </c>
    </row>
    <row r="158" spans="1:11" ht="31.5" customHeight="1" x14ac:dyDescent="0.2">
      <c r="A158" s="62" t="s">
        <v>728</v>
      </c>
      <c r="B158" s="47" t="s">
        <v>469</v>
      </c>
      <c r="C158" s="47" t="s">
        <v>472</v>
      </c>
      <c r="D158" s="47" t="s">
        <v>552</v>
      </c>
      <c r="E158" s="45" t="s">
        <v>7</v>
      </c>
      <c r="F158" s="151">
        <v>701000</v>
      </c>
      <c r="G158" s="151">
        <v>0</v>
      </c>
      <c r="H158" s="9">
        <f t="shared" si="26"/>
        <v>0</v>
      </c>
    </row>
    <row r="159" spans="1:11" ht="30.75" customHeight="1" x14ac:dyDescent="0.2">
      <c r="A159" s="62" t="s">
        <v>729</v>
      </c>
      <c r="B159" s="43" t="s">
        <v>437</v>
      </c>
      <c r="C159" s="43"/>
      <c r="D159" s="43"/>
      <c r="E159" s="41" t="s">
        <v>443</v>
      </c>
      <c r="F159" s="19">
        <f>F160</f>
        <v>2144000</v>
      </c>
      <c r="G159" s="19">
        <f t="shared" ref="G159:G162" si="32">G160</f>
        <v>349993.28</v>
      </c>
      <c r="H159" s="8">
        <f t="shared" si="26"/>
        <v>16.324313432835822</v>
      </c>
    </row>
    <row r="160" spans="1:11" ht="53.25" customHeight="1" x14ac:dyDescent="0.2">
      <c r="A160" s="62" t="s">
        <v>730</v>
      </c>
      <c r="B160" s="47" t="s">
        <v>437</v>
      </c>
      <c r="C160" s="47" t="s">
        <v>375</v>
      </c>
      <c r="D160" s="43"/>
      <c r="E160" s="45" t="s">
        <v>921</v>
      </c>
      <c r="F160" s="18">
        <f>F161</f>
        <v>2144000</v>
      </c>
      <c r="G160" s="18">
        <f t="shared" si="32"/>
        <v>349993.28</v>
      </c>
      <c r="H160" s="9">
        <f t="shared" si="26"/>
        <v>16.324313432835822</v>
      </c>
    </row>
    <row r="161" spans="1:11" ht="36" customHeight="1" x14ac:dyDescent="0.2">
      <c r="A161" s="62" t="s">
        <v>731</v>
      </c>
      <c r="B161" s="47" t="s">
        <v>437</v>
      </c>
      <c r="C161" s="47" t="s">
        <v>376</v>
      </c>
      <c r="D161" s="43"/>
      <c r="E161" s="57" t="s">
        <v>922</v>
      </c>
      <c r="F161" s="18">
        <f>F162</f>
        <v>2144000</v>
      </c>
      <c r="G161" s="18">
        <f t="shared" si="32"/>
        <v>349993.28</v>
      </c>
      <c r="H161" s="9">
        <f t="shared" si="26"/>
        <v>16.324313432835822</v>
      </c>
    </row>
    <row r="162" spans="1:11" ht="35.25" customHeight="1" x14ac:dyDescent="0.2">
      <c r="A162" s="62" t="s">
        <v>732</v>
      </c>
      <c r="B162" s="47" t="s">
        <v>437</v>
      </c>
      <c r="C162" s="47" t="s">
        <v>480</v>
      </c>
      <c r="D162" s="43"/>
      <c r="E162" s="45" t="s">
        <v>450</v>
      </c>
      <c r="F162" s="18">
        <f>F163</f>
        <v>2144000</v>
      </c>
      <c r="G162" s="18">
        <f t="shared" si="32"/>
        <v>349993.28</v>
      </c>
      <c r="H162" s="9">
        <f t="shared" si="26"/>
        <v>16.324313432835822</v>
      </c>
    </row>
    <row r="163" spans="1:11" ht="34.5" customHeight="1" x14ac:dyDescent="0.2">
      <c r="A163" s="62" t="s">
        <v>733</v>
      </c>
      <c r="B163" s="47" t="s">
        <v>437</v>
      </c>
      <c r="C163" s="47" t="s">
        <v>480</v>
      </c>
      <c r="D163" s="47" t="s">
        <v>552</v>
      </c>
      <c r="E163" s="45" t="s">
        <v>7</v>
      </c>
      <c r="F163" s="151">
        <v>2144000</v>
      </c>
      <c r="G163" s="151">
        <v>349993.28</v>
      </c>
      <c r="H163" s="9">
        <f t="shared" si="26"/>
        <v>16.324313432835822</v>
      </c>
    </row>
    <row r="164" spans="1:11" ht="26.25" customHeight="1" x14ac:dyDescent="0.2">
      <c r="A164" s="62" t="s">
        <v>734</v>
      </c>
      <c r="B164" s="43" t="s">
        <v>719</v>
      </c>
      <c r="C164" s="43"/>
      <c r="D164" s="43"/>
      <c r="E164" s="41" t="s">
        <v>720</v>
      </c>
      <c r="F164" s="8">
        <f>F165</f>
        <v>46631000</v>
      </c>
      <c r="G164" s="8">
        <f>G165</f>
        <v>4335000</v>
      </c>
      <c r="H164" s="8">
        <f t="shared" si="26"/>
        <v>9.2963908129784905</v>
      </c>
    </row>
    <row r="165" spans="1:11" ht="57.75" customHeight="1" x14ac:dyDescent="0.2">
      <c r="A165" s="62" t="s">
        <v>735</v>
      </c>
      <c r="B165" s="47" t="s">
        <v>719</v>
      </c>
      <c r="C165" s="47" t="s">
        <v>375</v>
      </c>
      <c r="D165" s="47"/>
      <c r="E165" s="45" t="s">
        <v>921</v>
      </c>
      <c r="F165" s="9">
        <f>F166+F180</f>
        <v>46631000</v>
      </c>
      <c r="G165" s="9">
        <f>G166+G180</f>
        <v>4335000</v>
      </c>
      <c r="H165" s="9">
        <f t="shared" si="26"/>
        <v>9.2963908129784905</v>
      </c>
    </row>
    <row r="166" spans="1:11" s="56" customFormat="1" ht="43.5" customHeight="1" x14ac:dyDescent="0.2">
      <c r="A166" s="62" t="s">
        <v>736</v>
      </c>
      <c r="B166" s="47" t="s">
        <v>719</v>
      </c>
      <c r="C166" s="47" t="s">
        <v>376</v>
      </c>
      <c r="D166" s="47"/>
      <c r="E166" s="57" t="s">
        <v>922</v>
      </c>
      <c r="F166" s="9">
        <f>F167+F172+F178+F176+F170+F174</f>
        <v>45589298.799999997</v>
      </c>
      <c r="G166" s="9">
        <f>G167+G172+G178+G176+G170+G174</f>
        <v>4335000</v>
      </c>
      <c r="H166" s="9">
        <f t="shared" si="26"/>
        <v>9.5088104316269941</v>
      </c>
    </row>
    <row r="167" spans="1:11" s="56" customFormat="1" ht="33.75" customHeight="1" x14ac:dyDescent="0.2">
      <c r="A167" s="62" t="s">
        <v>737</v>
      </c>
      <c r="B167" s="47" t="s">
        <v>719</v>
      </c>
      <c r="C167" s="47" t="s">
        <v>377</v>
      </c>
      <c r="D167" s="47"/>
      <c r="E167" s="45" t="s">
        <v>721</v>
      </c>
      <c r="F167" s="9">
        <f>SUM(F168:F169)</f>
        <v>15271000</v>
      </c>
      <c r="G167" s="9">
        <f>SUM(G168:G169)</f>
        <v>4335000</v>
      </c>
      <c r="H167" s="9">
        <f t="shared" si="26"/>
        <v>28.387139021675072</v>
      </c>
    </row>
    <row r="168" spans="1:11" s="56" customFormat="1" ht="36.75" customHeight="1" x14ac:dyDescent="0.2">
      <c r="A168" s="62" t="s">
        <v>871</v>
      </c>
      <c r="B168" s="47" t="s">
        <v>719</v>
      </c>
      <c r="C168" s="47" t="s">
        <v>377</v>
      </c>
      <c r="D168" s="47" t="s">
        <v>552</v>
      </c>
      <c r="E168" s="45" t="s">
        <v>553</v>
      </c>
      <c r="F168" s="151">
        <v>271000</v>
      </c>
      <c r="G168" s="151">
        <v>50000</v>
      </c>
      <c r="H168" s="9">
        <f t="shared" si="26"/>
        <v>18.450184501845019</v>
      </c>
    </row>
    <row r="169" spans="1:11" s="56" customFormat="1" ht="56.25" customHeight="1" x14ac:dyDescent="0.2">
      <c r="A169" s="62" t="s">
        <v>872</v>
      </c>
      <c r="B169" s="47" t="s">
        <v>719</v>
      </c>
      <c r="C169" s="47" t="s">
        <v>377</v>
      </c>
      <c r="D169" s="47" t="s">
        <v>699</v>
      </c>
      <c r="E169" s="49" t="s">
        <v>200</v>
      </c>
      <c r="F169" s="151">
        <v>15000000</v>
      </c>
      <c r="G169" s="151">
        <v>4285000</v>
      </c>
      <c r="H169" s="9">
        <f t="shared" si="26"/>
        <v>28.566666666666666</v>
      </c>
    </row>
    <row r="170" spans="1:11" s="56" customFormat="1" ht="37.5" customHeight="1" x14ac:dyDescent="0.2">
      <c r="A170" s="62" t="s">
        <v>740</v>
      </c>
      <c r="B170" s="47" t="s">
        <v>719</v>
      </c>
      <c r="C170" s="47" t="s">
        <v>970</v>
      </c>
      <c r="D170" s="47"/>
      <c r="E170" s="49" t="s">
        <v>971</v>
      </c>
      <c r="F170" s="18">
        <f>F171</f>
        <v>6000000</v>
      </c>
      <c r="G170" s="18">
        <f t="shared" ref="G170" si="33">G171</f>
        <v>0</v>
      </c>
      <c r="H170" s="9">
        <f t="shared" si="26"/>
        <v>0</v>
      </c>
    </row>
    <row r="171" spans="1:11" s="56" customFormat="1" ht="44.25" customHeight="1" x14ac:dyDescent="0.2">
      <c r="A171" s="62" t="s">
        <v>741</v>
      </c>
      <c r="B171" s="47" t="s">
        <v>719</v>
      </c>
      <c r="C171" s="47" t="s">
        <v>970</v>
      </c>
      <c r="D171" s="47" t="s">
        <v>552</v>
      </c>
      <c r="E171" s="45" t="s">
        <v>553</v>
      </c>
      <c r="F171" s="151">
        <v>6000000</v>
      </c>
      <c r="G171" s="151">
        <v>0</v>
      </c>
      <c r="H171" s="9">
        <f t="shared" si="26"/>
        <v>0</v>
      </c>
    </row>
    <row r="172" spans="1:11" s="56" customFormat="1" ht="36.75" customHeight="1" x14ac:dyDescent="0.2">
      <c r="A172" s="62" t="s">
        <v>742</v>
      </c>
      <c r="B172" s="47" t="s">
        <v>719</v>
      </c>
      <c r="C172" s="47" t="s">
        <v>182</v>
      </c>
      <c r="D172" s="47"/>
      <c r="E172" s="45" t="s">
        <v>181</v>
      </c>
      <c r="F172" s="18">
        <f>F173</f>
        <v>18958298.800000001</v>
      </c>
      <c r="G172" s="18">
        <f>G173</f>
        <v>0</v>
      </c>
      <c r="H172" s="9">
        <f t="shared" si="26"/>
        <v>0</v>
      </c>
    </row>
    <row r="173" spans="1:11" s="56" customFormat="1" ht="46.5" customHeight="1" x14ac:dyDescent="0.2">
      <c r="A173" s="62" t="s">
        <v>743</v>
      </c>
      <c r="B173" s="47" t="s">
        <v>719</v>
      </c>
      <c r="C173" s="47" t="s">
        <v>182</v>
      </c>
      <c r="D173" s="47" t="s">
        <v>552</v>
      </c>
      <c r="E173" s="49" t="s">
        <v>553</v>
      </c>
      <c r="F173" s="151">
        <v>18958298.800000001</v>
      </c>
      <c r="G173" s="151">
        <v>0</v>
      </c>
      <c r="H173" s="9">
        <f t="shared" si="26"/>
        <v>0</v>
      </c>
    </row>
    <row r="174" spans="1:11" s="56" customFormat="1" ht="62.25" customHeight="1" x14ac:dyDescent="0.2">
      <c r="A174" s="62" t="s">
        <v>744</v>
      </c>
      <c r="B174" s="47" t="s">
        <v>719</v>
      </c>
      <c r="C174" s="47" t="s">
        <v>1107</v>
      </c>
      <c r="D174" s="146"/>
      <c r="E174" s="49" t="s">
        <v>1106</v>
      </c>
      <c r="F174" s="18">
        <f>F175</f>
        <v>360000</v>
      </c>
      <c r="G174" s="18">
        <f t="shared" ref="G174" si="34">G175</f>
        <v>0</v>
      </c>
      <c r="H174" s="9">
        <f t="shared" si="26"/>
        <v>0</v>
      </c>
    </row>
    <row r="175" spans="1:11" s="56" customFormat="1" ht="36.75" customHeight="1" x14ac:dyDescent="0.2">
      <c r="A175" s="62" t="s">
        <v>745</v>
      </c>
      <c r="B175" s="47" t="s">
        <v>719</v>
      </c>
      <c r="C175" s="47" t="s">
        <v>1107</v>
      </c>
      <c r="D175" s="47" t="s">
        <v>552</v>
      </c>
      <c r="E175" s="49" t="s">
        <v>553</v>
      </c>
      <c r="F175" s="151">
        <v>360000</v>
      </c>
      <c r="G175" s="151">
        <v>0</v>
      </c>
      <c r="H175" s="9">
        <f t="shared" si="26"/>
        <v>0</v>
      </c>
    </row>
    <row r="176" spans="1:11" s="56" customFormat="1" ht="47.25" customHeight="1" x14ac:dyDescent="0.2">
      <c r="A176" s="62" t="s">
        <v>747</v>
      </c>
      <c r="B176" s="47" t="s">
        <v>719</v>
      </c>
      <c r="C176" s="47" t="s">
        <v>969</v>
      </c>
      <c r="D176" s="47"/>
      <c r="E176" s="118" t="s">
        <v>968</v>
      </c>
      <c r="F176" s="18">
        <f>F177</f>
        <v>2298000</v>
      </c>
      <c r="G176" s="18">
        <f t="shared" ref="G176" si="35">G177</f>
        <v>0</v>
      </c>
      <c r="H176" s="9">
        <f t="shared" si="26"/>
        <v>0</v>
      </c>
      <c r="J176" s="58"/>
      <c r="K176" s="58"/>
    </row>
    <row r="177" spans="1:8" s="56" customFormat="1" ht="42" customHeight="1" x14ac:dyDescent="0.2">
      <c r="A177" s="62" t="s">
        <v>748</v>
      </c>
      <c r="B177" s="47" t="s">
        <v>719</v>
      </c>
      <c r="C177" s="47" t="s">
        <v>969</v>
      </c>
      <c r="D177" s="47" t="s">
        <v>552</v>
      </c>
      <c r="E177" s="49" t="s">
        <v>553</v>
      </c>
      <c r="F177" s="151">
        <v>2298000</v>
      </c>
      <c r="G177" s="151">
        <v>0</v>
      </c>
      <c r="H177" s="9">
        <f t="shared" si="26"/>
        <v>0</v>
      </c>
    </row>
    <row r="178" spans="1:8" s="56" customFormat="1" ht="72.75" customHeight="1" x14ac:dyDescent="0.2">
      <c r="A178" s="62" t="s">
        <v>749</v>
      </c>
      <c r="B178" s="47" t="s">
        <v>719</v>
      </c>
      <c r="C178" s="47" t="s">
        <v>853</v>
      </c>
      <c r="D178" s="47"/>
      <c r="E178" s="60" t="s">
        <v>852</v>
      </c>
      <c r="F178" s="18">
        <f>F179</f>
        <v>2702000</v>
      </c>
      <c r="G178" s="18">
        <f t="shared" ref="G178" si="36">G179</f>
        <v>0</v>
      </c>
      <c r="H178" s="9">
        <f t="shared" si="26"/>
        <v>0</v>
      </c>
    </row>
    <row r="179" spans="1:8" s="56" customFormat="1" ht="49.5" customHeight="1" x14ac:dyDescent="0.2">
      <c r="A179" s="62" t="s">
        <v>750</v>
      </c>
      <c r="B179" s="47" t="s">
        <v>719</v>
      </c>
      <c r="C179" s="47" t="s">
        <v>853</v>
      </c>
      <c r="D179" s="47" t="s">
        <v>552</v>
      </c>
      <c r="E179" s="49" t="s">
        <v>7</v>
      </c>
      <c r="F179" s="151">
        <v>2702000</v>
      </c>
      <c r="G179" s="151">
        <v>0</v>
      </c>
      <c r="H179" s="9">
        <f t="shared" si="26"/>
        <v>0</v>
      </c>
    </row>
    <row r="180" spans="1:8" s="56" customFormat="1" ht="46.5" customHeight="1" x14ac:dyDescent="0.2">
      <c r="A180" s="62" t="s">
        <v>751</v>
      </c>
      <c r="B180" s="62" t="s">
        <v>719</v>
      </c>
      <c r="C180" s="62" t="s">
        <v>840</v>
      </c>
      <c r="D180" s="63"/>
      <c r="E180" s="57" t="s">
        <v>923</v>
      </c>
      <c r="F180" s="18">
        <f>F181</f>
        <v>1041701.2</v>
      </c>
      <c r="G180" s="18">
        <f t="shared" ref="G180" si="37">G181</f>
        <v>0</v>
      </c>
      <c r="H180" s="9">
        <f t="shared" si="26"/>
        <v>0</v>
      </c>
    </row>
    <row r="181" spans="1:8" s="56" customFormat="1" ht="42.75" customHeight="1" x14ac:dyDescent="0.2">
      <c r="A181" s="62" t="s">
        <v>752</v>
      </c>
      <c r="B181" s="62" t="s">
        <v>719</v>
      </c>
      <c r="C181" s="62" t="s">
        <v>842</v>
      </c>
      <c r="D181" s="63"/>
      <c r="E181" s="57" t="s">
        <v>841</v>
      </c>
      <c r="F181" s="18">
        <f t="shared" ref="F181:G181" si="38">F182</f>
        <v>1041701.2</v>
      </c>
      <c r="G181" s="18">
        <f t="shared" si="38"/>
        <v>0</v>
      </c>
      <c r="H181" s="9">
        <f t="shared" si="26"/>
        <v>0</v>
      </c>
    </row>
    <row r="182" spans="1:8" s="56" customFormat="1" ht="39" customHeight="1" x14ac:dyDescent="0.2">
      <c r="A182" s="62" t="s">
        <v>753</v>
      </c>
      <c r="B182" s="66" t="s">
        <v>719</v>
      </c>
      <c r="C182" s="66" t="s">
        <v>842</v>
      </c>
      <c r="D182" s="67" t="s">
        <v>552</v>
      </c>
      <c r="E182" s="64" t="s">
        <v>7</v>
      </c>
      <c r="F182" s="151">
        <v>1041701.2</v>
      </c>
      <c r="G182" s="151">
        <v>0</v>
      </c>
      <c r="H182" s="9">
        <f t="shared" si="26"/>
        <v>0</v>
      </c>
    </row>
    <row r="183" spans="1:8" s="56" customFormat="1" ht="30.75" customHeight="1" x14ac:dyDescent="0.2">
      <c r="A183" s="62" t="s">
        <v>754</v>
      </c>
      <c r="B183" s="43" t="s">
        <v>738</v>
      </c>
      <c r="C183" s="43"/>
      <c r="D183" s="43"/>
      <c r="E183" s="51" t="s">
        <v>739</v>
      </c>
      <c r="F183" s="8">
        <f>F184</f>
        <v>2610000</v>
      </c>
      <c r="G183" s="8">
        <f>G184</f>
        <v>1327952.06</v>
      </c>
      <c r="H183" s="8">
        <f t="shared" si="26"/>
        <v>50.87938927203065</v>
      </c>
    </row>
    <row r="184" spans="1:8" s="56" customFormat="1" ht="40.5" customHeight="1" x14ac:dyDescent="0.2">
      <c r="A184" s="62" t="s">
        <v>755</v>
      </c>
      <c r="B184" s="47" t="s">
        <v>738</v>
      </c>
      <c r="C184" s="47" t="s">
        <v>378</v>
      </c>
      <c r="D184" s="47"/>
      <c r="E184" s="45" t="s">
        <v>924</v>
      </c>
      <c r="F184" s="9">
        <f>F185+F188</f>
        <v>2610000</v>
      </c>
      <c r="G184" s="9">
        <f>G185+G188</f>
        <v>1327952.06</v>
      </c>
      <c r="H184" s="9">
        <f t="shared" si="26"/>
        <v>50.87938927203065</v>
      </c>
    </row>
    <row r="185" spans="1:8" s="56" customFormat="1" ht="38.25" customHeight="1" x14ac:dyDescent="0.2">
      <c r="A185" s="62" t="s">
        <v>988</v>
      </c>
      <c r="B185" s="47" t="s">
        <v>738</v>
      </c>
      <c r="C185" s="47" t="s">
        <v>379</v>
      </c>
      <c r="D185" s="47"/>
      <c r="E185" s="45" t="s">
        <v>132</v>
      </c>
      <c r="F185" s="18">
        <f t="shared" ref="F185:G186" si="39">F186</f>
        <v>260000</v>
      </c>
      <c r="G185" s="18">
        <f t="shared" si="39"/>
        <v>208152.06</v>
      </c>
      <c r="H185" s="9">
        <f t="shared" si="26"/>
        <v>80.058484615384614</v>
      </c>
    </row>
    <row r="186" spans="1:8" s="56" customFormat="1" ht="36" customHeight="1" x14ac:dyDescent="0.2">
      <c r="A186" s="62" t="s">
        <v>989</v>
      </c>
      <c r="B186" s="47" t="s">
        <v>738</v>
      </c>
      <c r="C186" s="47" t="s">
        <v>481</v>
      </c>
      <c r="D186" s="47"/>
      <c r="E186" s="45" t="s">
        <v>746</v>
      </c>
      <c r="F186" s="18">
        <f t="shared" si="39"/>
        <v>260000</v>
      </c>
      <c r="G186" s="18">
        <f t="shared" si="39"/>
        <v>208152.06</v>
      </c>
      <c r="H186" s="9">
        <f t="shared" si="26"/>
        <v>80.058484615384614</v>
      </c>
    </row>
    <row r="187" spans="1:8" s="56" customFormat="1" ht="39" customHeight="1" x14ac:dyDescent="0.2">
      <c r="A187" s="62" t="s">
        <v>990</v>
      </c>
      <c r="B187" s="47" t="s">
        <v>738</v>
      </c>
      <c r="C187" s="47" t="s">
        <v>481</v>
      </c>
      <c r="D187" s="47" t="s">
        <v>552</v>
      </c>
      <c r="E187" s="49" t="s">
        <v>7</v>
      </c>
      <c r="F187" s="151">
        <v>260000</v>
      </c>
      <c r="G187" s="151">
        <v>208152.06</v>
      </c>
      <c r="H187" s="9">
        <f t="shared" si="26"/>
        <v>80.058484615384614</v>
      </c>
    </row>
    <row r="188" spans="1:8" s="56" customFormat="1" ht="54" customHeight="1" x14ac:dyDescent="0.2">
      <c r="A188" s="62" t="s">
        <v>991</v>
      </c>
      <c r="B188" s="47" t="s">
        <v>738</v>
      </c>
      <c r="C188" s="47" t="s">
        <v>380</v>
      </c>
      <c r="D188" s="47"/>
      <c r="E188" s="49" t="s">
        <v>133</v>
      </c>
      <c r="F188" s="18">
        <f t="shared" ref="F188:G189" si="40">F189</f>
        <v>2350000</v>
      </c>
      <c r="G188" s="18">
        <f t="shared" si="40"/>
        <v>1119800</v>
      </c>
      <c r="H188" s="9">
        <f t="shared" si="26"/>
        <v>47.651063829787233</v>
      </c>
    </row>
    <row r="189" spans="1:8" s="56" customFormat="1" ht="36.75" customHeight="1" x14ac:dyDescent="0.2">
      <c r="A189" s="62" t="s">
        <v>992</v>
      </c>
      <c r="B189" s="47" t="s">
        <v>738</v>
      </c>
      <c r="C189" s="47" t="s">
        <v>482</v>
      </c>
      <c r="D189" s="47"/>
      <c r="E189" s="49" t="s">
        <v>756</v>
      </c>
      <c r="F189" s="18">
        <f t="shared" si="40"/>
        <v>2350000</v>
      </c>
      <c r="G189" s="18">
        <f t="shared" si="40"/>
        <v>1119800</v>
      </c>
      <c r="H189" s="9">
        <f t="shared" si="26"/>
        <v>47.651063829787233</v>
      </c>
    </row>
    <row r="190" spans="1:8" s="56" customFormat="1" ht="39.75" customHeight="1" x14ac:dyDescent="0.2">
      <c r="A190" s="62" t="s">
        <v>993</v>
      </c>
      <c r="B190" s="47" t="s">
        <v>738</v>
      </c>
      <c r="C190" s="47" t="s">
        <v>482</v>
      </c>
      <c r="D190" s="47" t="s">
        <v>552</v>
      </c>
      <c r="E190" s="49" t="s">
        <v>7</v>
      </c>
      <c r="F190" s="151">
        <v>2350000</v>
      </c>
      <c r="G190" s="151">
        <v>1119800</v>
      </c>
      <c r="H190" s="9">
        <f t="shared" si="26"/>
        <v>47.651063829787233</v>
      </c>
    </row>
    <row r="191" spans="1:8" s="56" customFormat="1" ht="35.25" customHeight="1" x14ac:dyDescent="0.2">
      <c r="A191" s="62" t="s">
        <v>994</v>
      </c>
      <c r="B191" s="43" t="s">
        <v>757</v>
      </c>
      <c r="C191" s="43"/>
      <c r="D191" s="43"/>
      <c r="E191" s="41" t="s">
        <v>758</v>
      </c>
      <c r="F191" s="8">
        <f>F192+F203</f>
        <v>680237</v>
      </c>
      <c r="G191" s="8">
        <f>G192+G203</f>
        <v>8090.28</v>
      </c>
      <c r="H191" s="8">
        <f t="shared" si="26"/>
        <v>1.1893325414524643</v>
      </c>
    </row>
    <row r="192" spans="1:8" s="56" customFormat="1" ht="56.25" customHeight="1" x14ac:dyDescent="0.2">
      <c r="A192" s="62" t="s">
        <v>995</v>
      </c>
      <c r="B192" s="47" t="s">
        <v>757</v>
      </c>
      <c r="C192" s="47" t="s">
        <v>352</v>
      </c>
      <c r="D192" s="47"/>
      <c r="E192" s="72" t="s">
        <v>1049</v>
      </c>
      <c r="F192" s="9">
        <f>F193+F198</f>
        <v>478237</v>
      </c>
      <c r="G192" s="9">
        <f>G193+G198</f>
        <v>8090.28</v>
      </c>
      <c r="H192" s="9">
        <f t="shared" si="26"/>
        <v>1.6916884306316744</v>
      </c>
    </row>
    <row r="193" spans="1:8" s="56" customFormat="1" ht="49.5" customHeight="1" x14ac:dyDescent="0.2">
      <c r="A193" s="62" t="s">
        <v>996</v>
      </c>
      <c r="B193" s="47" t="s">
        <v>757</v>
      </c>
      <c r="C193" s="47" t="s">
        <v>381</v>
      </c>
      <c r="D193" s="47"/>
      <c r="E193" s="45" t="s">
        <v>134</v>
      </c>
      <c r="F193" s="18">
        <f>F194+F196</f>
        <v>238237</v>
      </c>
      <c r="G193" s="18">
        <f>G194+G196</f>
        <v>8090.28</v>
      </c>
      <c r="H193" s="9">
        <f t="shared" si="26"/>
        <v>3.3958956837099188</v>
      </c>
    </row>
    <row r="194" spans="1:8" s="56" customFormat="1" ht="57" customHeight="1" x14ac:dyDescent="0.2">
      <c r="A194" s="62" t="s">
        <v>997</v>
      </c>
      <c r="B194" s="47" t="s">
        <v>757</v>
      </c>
      <c r="C194" s="47" t="s">
        <v>382</v>
      </c>
      <c r="D194" s="46"/>
      <c r="E194" s="45" t="s">
        <v>0</v>
      </c>
      <c r="F194" s="18">
        <f>F195</f>
        <v>191167</v>
      </c>
      <c r="G194" s="18">
        <f>G195</f>
        <v>8090.28</v>
      </c>
      <c r="H194" s="9">
        <f t="shared" si="26"/>
        <v>4.2320484183985725</v>
      </c>
    </row>
    <row r="195" spans="1:8" s="36" customFormat="1" ht="59.25" customHeight="1" x14ac:dyDescent="0.2">
      <c r="A195" s="62" t="s">
        <v>998</v>
      </c>
      <c r="B195" s="47" t="s">
        <v>757</v>
      </c>
      <c r="C195" s="47" t="s">
        <v>382</v>
      </c>
      <c r="D195" s="47" t="s">
        <v>552</v>
      </c>
      <c r="E195" s="49" t="s">
        <v>7</v>
      </c>
      <c r="F195" s="151">
        <v>191167</v>
      </c>
      <c r="G195" s="151">
        <v>8090.28</v>
      </c>
      <c r="H195" s="9">
        <f t="shared" si="26"/>
        <v>4.2320484183985725</v>
      </c>
    </row>
    <row r="196" spans="1:8" s="36" customFormat="1" ht="60" customHeight="1" x14ac:dyDescent="0.2">
      <c r="A196" s="62" t="s">
        <v>1</v>
      </c>
      <c r="B196" s="47" t="s">
        <v>757</v>
      </c>
      <c r="C196" s="47" t="s">
        <v>383</v>
      </c>
      <c r="D196" s="47"/>
      <c r="E196" s="45" t="s">
        <v>2</v>
      </c>
      <c r="F196" s="18">
        <f>F197</f>
        <v>47070</v>
      </c>
      <c r="G196" s="18">
        <f>G197</f>
        <v>0</v>
      </c>
      <c r="H196" s="9">
        <f t="shared" si="26"/>
        <v>0</v>
      </c>
    </row>
    <row r="197" spans="1:8" s="36" customFormat="1" ht="53.25" customHeight="1" x14ac:dyDescent="0.2">
      <c r="A197" s="62" t="s">
        <v>999</v>
      </c>
      <c r="B197" s="47" t="s">
        <v>757</v>
      </c>
      <c r="C197" s="47" t="s">
        <v>383</v>
      </c>
      <c r="D197" s="47" t="s">
        <v>552</v>
      </c>
      <c r="E197" s="49" t="s">
        <v>7</v>
      </c>
      <c r="F197" s="151">
        <v>47070</v>
      </c>
      <c r="G197" s="151">
        <v>0</v>
      </c>
      <c r="H197" s="9">
        <f t="shared" si="26"/>
        <v>0</v>
      </c>
    </row>
    <row r="198" spans="1:8" s="36" customFormat="1" ht="45.75" customHeight="1" x14ac:dyDescent="0.2">
      <c r="A198" s="62" t="s">
        <v>1000</v>
      </c>
      <c r="B198" s="47" t="s">
        <v>757</v>
      </c>
      <c r="C198" s="47" t="s">
        <v>384</v>
      </c>
      <c r="D198" s="47"/>
      <c r="E198" s="72" t="s">
        <v>1037</v>
      </c>
      <c r="F198" s="18">
        <f>F199+F201</f>
        <v>240000</v>
      </c>
      <c r="G198" s="18">
        <f t="shared" ref="G198" si="41">G199+G201</f>
        <v>0</v>
      </c>
      <c r="H198" s="9">
        <f t="shared" si="26"/>
        <v>0</v>
      </c>
    </row>
    <row r="199" spans="1:8" ht="42" customHeight="1" x14ac:dyDescent="0.2">
      <c r="A199" s="62" t="s">
        <v>1001</v>
      </c>
      <c r="B199" s="47" t="s">
        <v>757</v>
      </c>
      <c r="C199" s="47" t="s">
        <v>804</v>
      </c>
      <c r="D199" s="47"/>
      <c r="E199" s="49" t="s">
        <v>803</v>
      </c>
      <c r="F199" s="18">
        <f>F200</f>
        <v>5000</v>
      </c>
      <c r="G199" s="18">
        <f t="shared" ref="G199" si="42">G200</f>
        <v>0</v>
      </c>
      <c r="H199" s="9">
        <f t="shared" si="26"/>
        <v>0</v>
      </c>
    </row>
    <row r="200" spans="1:8" ht="49.5" customHeight="1" x14ac:dyDescent="0.2">
      <c r="A200" s="62" t="s">
        <v>1002</v>
      </c>
      <c r="B200" s="47" t="s">
        <v>757</v>
      </c>
      <c r="C200" s="47" t="s">
        <v>804</v>
      </c>
      <c r="D200" s="47" t="s">
        <v>552</v>
      </c>
      <c r="E200" s="49" t="s">
        <v>7</v>
      </c>
      <c r="F200" s="151">
        <v>5000</v>
      </c>
      <c r="G200" s="151">
        <v>0</v>
      </c>
      <c r="H200" s="9">
        <f t="shared" si="26"/>
        <v>0</v>
      </c>
    </row>
    <row r="201" spans="1:8" s="56" customFormat="1" ht="39" customHeight="1" x14ac:dyDescent="0.2">
      <c r="A201" s="62" t="s">
        <v>1003</v>
      </c>
      <c r="B201" s="47" t="s">
        <v>757</v>
      </c>
      <c r="C201" s="47" t="s">
        <v>972</v>
      </c>
      <c r="D201" s="47"/>
      <c r="E201" s="49" t="s">
        <v>1051</v>
      </c>
      <c r="F201" s="18">
        <f>F202</f>
        <v>235000</v>
      </c>
      <c r="G201" s="18">
        <f>G202</f>
        <v>0</v>
      </c>
      <c r="H201" s="9">
        <f t="shared" si="26"/>
        <v>0</v>
      </c>
    </row>
    <row r="202" spans="1:8" s="56" customFormat="1" ht="42" customHeight="1" x14ac:dyDescent="0.2">
      <c r="A202" s="62" t="s">
        <v>1004</v>
      </c>
      <c r="B202" s="47" t="s">
        <v>757</v>
      </c>
      <c r="C202" s="47" t="s">
        <v>972</v>
      </c>
      <c r="D202" s="47" t="s">
        <v>552</v>
      </c>
      <c r="E202" s="49" t="s">
        <v>553</v>
      </c>
      <c r="F202" s="151">
        <v>235000</v>
      </c>
      <c r="G202" s="151">
        <v>0</v>
      </c>
      <c r="H202" s="9">
        <f t="shared" si="26"/>
        <v>0</v>
      </c>
    </row>
    <row r="203" spans="1:8" s="56" customFormat="1" ht="76.5" customHeight="1" x14ac:dyDescent="0.2">
      <c r="A203" s="62" t="s">
        <v>1005</v>
      </c>
      <c r="B203" s="47" t="s">
        <v>757</v>
      </c>
      <c r="C203" s="47" t="s">
        <v>369</v>
      </c>
      <c r="D203" s="47"/>
      <c r="E203" s="72" t="s">
        <v>1042</v>
      </c>
      <c r="F203" s="18">
        <f>F204+F206</f>
        <v>202000</v>
      </c>
      <c r="G203" s="18">
        <f t="shared" ref="G203" si="43">G204+G206</f>
        <v>0</v>
      </c>
      <c r="H203" s="9">
        <f t="shared" ref="H203:H266" si="44">G203/F203*100</f>
        <v>0</v>
      </c>
    </row>
    <row r="204" spans="1:8" s="56" customFormat="1" ht="61.5" customHeight="1" x14ac:dyDescent="0.2">
      <c r="A204" s="62" t="s">
        <v>4</v>
      </c>
      <c r="B204" s="47" t="s">
        <v>757</v>
      </c>
      <c r="C204" s="47" t="s">
        <v>385</v>
      </c>
      <c r="D204" s="47"/>
      <c r="E204" s="49" t="s">
        <v>3</v>
      </c>
      <c r="F204" s="18">
        <f>F205</f>
        <v>152000</v>
      </c>
      <c r="G204" s="18">
        <f t="shared" ref="G204" si="45">G205</f>
        <v>0</v>
      </c>
      <c r="H204" s="9">
        <f t="shared" si="44"/>
        <v>0</v>
      </c>
    </row>
    <row r="205" spans="1:8" s="56" customFormat="1" ht="60" customHeight="1" x14ac:dyDescent="0.2">
      <c r="A205" s="62" t="s">
        <v>5</v>
      </c>
      <c r="B205" s="47" t="s">
        <v>757</v>
      </c>
      <c r="C205" s="47" t="s">
        <v>385</v>
      </c>
      <c r="D205" s="47" t="s">
        <v>699</v>
      </c>
      <c r="E205" s="49" t="s">
        <v>200</v>
      </c>
      <c r="F205" s="151">
        <v>152000</v>
      </c>
      <c r="G205" s="151">
        <v>0</v>
      </c>
      <c r="H205" s="9">
        <f t="shared" si="44"/>
        <v>0</v>
      </c>
    </row>
    <row r="206" spans="1:8" ht="54.75" customHeight="1" x14ac:dyDescent="0.2">
      <c r="A206" s="62" t="s">
        <v>9</v>
      </c>
      <c r="B206" s="47" t="s">
        <v>757</v>
      </c>
      <c r="C206" s="47" t="s">
        <v>201</v>
      </c>
      <c r="D206" s="47"/>
      <c r="E206" s="57" t="s">
        <v>202</v>
      </c>
      <c r="F206" s="18">
        <f>F207</f>
        <v>50000</v>
      </c>
      <c r="G206" s="18">
        <f>G207</f>
        <v>0</v>
      </c>
      <c r="H206" s="9">
        <f t="shared" si="44"/>
        <v>0</v>
      </c>
    </row>
    <row r="207" spans="1:8" ht="63.75" customHeight="1" x14ac:dyDescent="0.2">
      <c r="A207" s="62" t="s">
        <v>12</v>
      </c>
      <c r="B207" s="47" t="s">
        <v>757</v>
      </c>
      <c r="C207" s="47" t="s">
        <v>201</v>
      </c>
      <c r="D207" s="47" t="s">
        <v>699</v>
      </c>
      <c r="E207" s="49" t="s">
        <v>200</v>
      </c>
      <c r="F207" s="151">
        <v>50000</v>
      </c>
      <c r="G207" s="151">
        <v>0</v>
      </c>
      <c r="H207" s="9">
        <f t="shared" si="44"/>
        <v>0</v>
      </c>
    </row>
    <row r="208" spans="1:8" ht="31.5" customHeight="1" x14ac:dyDescent="0.2">
      <c r="A208" s="62" t="s">
        <v>13</v>
      </c>
      <c r="B208" s="43" t="s">
        <v>6</v>
      </c>
      <c r="C208" s="43"/>
      <c r="D208" s="43"/>
      <c r="E208" s="41" t="s">
        <v>8</v>
      </c>
      <c r="F208" s="8">
        <f>F209+F214+F232+F255</f>
        <v>176737597.75999999</v>
      </c>
      <c r="G208" s="8">
        <f>G209+G214+G232+G255</f>
        <v>4001139.98</v>
      </c>
      <c r="H208" s="8">
        <f t="shared" si="44"/>
        <v>2.2638872717017064</v>
      </c>
    </row>
    <row r="209" spans="1:8" ht="30.75" customHeight="1" x14ac:dyDescent="0.2">
      <c r="A209" s="62" t="s">
        <v>14</v>
      </c>
      <c r="B209" s="43" t="s">
        <v>10</v>
      </c>
      <c r="C209" s="43"/>
      <c r="D209" s="43"/>
      <c r="E209" s="41" t="s">
        <v>11</v>
      </c>
      <c r="F209" s="8">
        <f t="shared" ref="F209:G212" si="46">F210</f>
        <v>1655000</v>
      </c>
      <c r="G209" s="8">
        <f t="shared" si="46"/>
        <v>250421.23</v>
      </c>
      <c r="H209" s="8">
        <f t="shared" si="44"/>
        <v>15.131192145015108</v>
      </c>
    </row>
    <row r="210" spans="1:8" ht="66.75" customHeight="1" x14ac:dyDescent="0.2">
      <c r="A210" s="62" t="s">
        <v>15</v>
      </c>
      <c r="B210" s="47" t="s">
        <v>10</v>
      </c>
      <c r="C210" s="47" t="s">
        <v>386</v>
      </c>
      <c r="D210" s="47"/>
      <c r="E210" s="45" t="s">
        <v>925</v>
      </c>
      <c r="F210" s="18">
        <f t="shared" si="46"/>
        <v>1655000</v>
      </c>
      <c r="G210" s="18">
        <f t="shared" si="46"/>
        <v>250421.23</v>
      </c>
      <c r="H210" s="9">
        <f t="shared" si="44"/>
        <v>15.131192145015108</v>
      </c>
    </row>
    <row r="211" spans="1:8" ht="42" customHeight="1" x14ac:dyDescent="0.2">
      <c r="A211" s="62" t="s">
        <v>16</v>
      </c>
      <c r="B211" s="47" t="s">
        <v>10</v>
      </c>
      <c r="C211" s="47" t="s">
        <v>387</v>
      </c>
      <c r="D211" s="47"/>
      <c r="E211" s="45" t="s">
        <v>926</v>
      </c>
      <c r="F211" s="18">
        <f t="shared" si="46"/>
        <v>1655000</v>
      </c>
      <c r="G211" s="18">
        <f t="shared" si="46"/>
        <v>250421.23</v>
      </c>
      <c r="H211" s="9">
        <f t="shared" si="44"/>
        <v>15.131192145015108</v>
      </c>
    </row>
    <row r="212" spans="1:8" ht="41.25" customHeight="1" x14ac:dyDescent="0.2">
      <c r="A212" s="62" t="s">
        <v>17</v>
      </c>
      <c r="B212" s="47" t="s">
        <v>10</v>
      </c>
      <c r="C212" s="47" t="s">
        <v>388</v>
      </c>
      <c r="D212" s="47"/>
      <c r="E212" s="45" t="s">
        <v>315</v>
      </c>
      <c r="F212" s="18">
        <f t="shared" si="46"/>
        <v>1655000</v>
      </c>
      <c r="G212" s="18">
        <f t="shared" si="46"/>
        <v>250421.23</v>
      </c>
      <c r="H212" s="9">
        <f t="shared" si="44"/>
        <v>15.131192145015108</v>
      </c>
    </row>
    <row r="213" spans="1:8" s="36" customFormat="1" ht="44.25" customHeight="1" x14ac:dyDescent="0.2">
      <c r="A213" s="62" t="s">
        <v>18</v>
      </c>
      <c r="B213" s="47" t="s">
        <v>10</v>
      </c>
      <c r="C213" s="47" t="s">
        <v>388</v>
      </c>
      <c r="D213" s="47" t="s">
        <v>552</v>
      </c>
      <c r="E213" s="49" t="s">
        <v>710</v>
      </c>
      <c r="F213" s="151">
        <v>1655000</v>
      </c>
      <c r="G213" s="151">
        <v>250421.23</v>
      </c>
      <c r="H213" s="9">
        <f t="shared" si="44"/>
        <v>15.131192145015108</v>
      </c>
    </row>
    <row r="214" spans="1:8" s="36" customFormat="1" ht="30.75" customHeight="1" x14ac:dyDescent="0.2">
      <c r="A214" s="62" t="s">
        <v>21</v>
      </c>
      <c r="B214" s="43" t="s">
        <v>19</v>
      </c>
      <c r="C214" s="43"/>
      <c r="D214" s="43"/>
      <c r="E214" s="41" t="s">
        <v>20</v>
      </c>
      <c r="F214" s="8">
        <f>F215+F229</f>
        <v>154120151.03</v>
      </c>
      <c r="G214" s="8">
        <f>G215+G229</f>
        <v>1170550</v>
      </c>
      <c r="H214" s="8">
        <f t="shared" si="44"/>
        <v>0.75950483579019368</v>
      </c>
    </row>
    <row r="215" spans="1:8" ht="68.25" customHeight="1" x14ac:dyDescent="0.2">
      <c r="A215" s="62" t="s">
        <v>22</v>
      </c>
      <c r="B215" s="47" t="s">
        <v>19</v>
      </c>
      <c r="C215" s="47" t="s">
        <v>386</v>
      </c>
      <c r="D215" s="43"/>
      <c r="E215" s="45" t="s">
        <v>927</v>
      </c>
      <c r="F215" s="9">
        <f>F216+F222</f>
        <v>151178151.03</v>
      </c>
      <c r="G215" s="9">
        <f>G216+G222</f>
        <v>1170550</v>
      </c>
      <c r="H215" s="9">
        <f t="shared" si="44"/>
        <v>0.7742851675489234</v>
      </c>
    </row>
    <row r="216" spans="1:8" s="36" customFormat="1" ht="52.5" customHeight="1" x14ac:dyDescent="0.2">
      <c r="A216" s="62" t="s">
        <v>23</v>
      </c>
      <c r="B216" s="47" t="s">
        <v>19</v>
      </c>
      <c r="C216" s="47" t="s">
        <v>649</v>
      </c>
      <c r="D216" s="47"/>
      <c r="E216" s="49" t="s">
        <v>170</v>
      </c>
      <c r="F216" s="10">
        <f>F220+F217</f>
        <v>34549811.030000001</v>
      </c>
      <c r="G216" s="10">
        <f>G220+G217</f>
        <v>1170550</v>
      </c>
      <c r="H216" s="9">
        <f t="shared" si="44"/>
        <v>3.3880069531598824</v>
      </c>
    </row>
    <row r="217" spans="1:8" s="36" customFormat="1" ht="59.25" customHeight="1" x14ac:dyDescent="0.2">
      <c r="A217" s="62" t="s">
        <v>24</v>
      </c>
      <c r="B217" s="47" t="s">
        <v>19</v>
      </c>
      <c r="C217" s="47" t="s">
        <v>984</v>
      </c>
      <c r="D217" s="47"/>
      <c r="E217" s="119" t="s">
        <v>983</v>
      </c>
      <c r="F217" s="10">
        <f>F219+F218</f>
        <v>32124718.030000001</v>
      </c>
      <c r="G217" s="10">
        <f>G219+G218</f>
        <v>1170550</v>
      </c>
      <c r="H217" s="9">
        <f t="shared" si="44"/>
        <v>3.6437673909133452</v>
      </c>
    </row>
    <row r="218" spans="1:8" s="36" customFormat="1" ht="39.75" customHeight="1" x14ac:dyDescent="0.2">
      <c r="A218" s="62" t="s">
        <v>25</v>
      </c>
      <c r="B218" s="47" t="s">
        <v>19</v>
      </c>
      <c r="C218" s="47" t="s">
        <v>984</v>
      </c>
      <c r="D218" s="47" t="s">
        <v>552</v>
      </c>
      <c r="E218" s="49" t="s">
        <v>710</v>
      </c>
      <c r="F218" s="151">
        <v>4125058.03</v>
      </c>
      <c r="G218" s="151">
        <v>1170550</v>
      </c>
      <c r="H218" s="9">
        <f t="shared" si="44"/>
        <v>28.376570498815507</v>
      </c>
    </row>
    <row r="219" spans="1:8" s="36" customFormat="1" ht="30" customHeight="1" x14ac:dyDescent="0.2">
      <c r="A219" s="62" t="s">
        <v>1006</v>
      </c>
      <c r="B219" s="47" t="s">
        <v>19</v>
      </c>
      <c r="C219" s="47" t="s">
        <v>984</v>
      </c>
      <c r="D219" s="47" t="s">
        <v>61</v>
      </c>
      <c r="E219" s="49" t="s">
        <v>183</v>
      </c>
      <c r="F219" s="151">
        <v>27999660</v>
      </c>
      <c r="G219" s="151">
        <v>0</v>
      </c>
      <c r="H219" s="9">
        <f t="shared" si="44"/>
        <v>0</v>
      </c>
    </row>
    <row r="220" spans="1:8" s="36" customFormat="1" ht="30" customHeight="1" x14ac:dyDescent="0.2">
      <c r="A220" s="62" t="s">
        <v>1007</v>
      </c>
      <c r="B220" s="47" t="s">
        <v>19</v>
      </c>
      <c r="C220" s="47" t="s">
        <v>1101</v>
      </c>
      <c r="D220" s="47"/>
      <c r="E220" s="49" t="s">
        <v>973</v>
      </c>
      <c r="F220" s="10">
        <f>F221</f>
        <v>2425093</v>
      </c>
      <c r="G220" s="10">
        <f t="shared" ref="G220" si="47">G221</f>
        <v>0</v>
      </c>
      <c r="H220" s="9">
        <f t="shared" si="44"/>
        <v>0</v>
      </c>
    </row>
    <row r="221" spans="1:8" s="36" customFormat="1" ht="28.5" customHeight="1" x14ac:dyDescent="0.2">
      <c r="A221" s="62" t="s">
        <v>1008</v>
      </c>
      <c r="B221" s="47" t="s">
        <v>19</v>
      </c>
      <c r="C221" s="47" t="s">
        <v>1101</v>
      </c>
      <c r="D221" s="47" t="s">
        <v>61</v>
      </c>
      <c r="E221" s="49" t="s">
        <v>183</v>
      </c>
      <c r="F221" s="151">
        <v>2425093</v>
      </c>
      <c r="G221" s="151">
        <v>0</v>
      </c>
      <c r="H221" s="9">
        <f t="shared" si="44"/>
        <v>0</v>
      </c>
    </row>
    <row r="222" spans="1:8" s="36" customFormat="1" ht="38.25" customHeight="1" x14ac:dyDescent="0.2">
      <c r="A222" s="62" t="s">
        <v>1009</v>
      </c>
      <c r="B222" s="47" t="s">
        <v>19</v>
      </c>
      <c r="C222" s="47" t="s">
        <v>956</v>
      </c>
      <c r="D222" s="47"/>
      <c r="E222" s="49" t="s">
        <v>955</v>
      </c>
      <c r="F222" s="10">
        <f>F223+F225+F227</f>
        <v>116628340</v>
      </c>
      <c r="G222" s="10">
        <f>G223+G225+G227</f>
        <v>0</v>
      </c>
      <c r="H222" s="9">
        <f t="shared" si="44"/>
        <v>0</v>
      </c>
    </row>
    <row r="223" spans="1:8" s="36" customFormat="1" ht="70.5" customHeight="1" x14ac:dyDescent="0.2">
      <c r="A223" s="62" t="s">
        <v>26</v>
      </c>
      <c r="B223" s="47" t="s">
        <v>19</v>
      </c>
      <c r="C223" s="47" t="s">
        <v>952</v>
      </c>
      <c r="D223" s="47"/>
      <c r="E223" s="49" t="s">
        <v>844</v>
      </c>
      <c r="F223" s="10">
        <f>F224</f>
        <v>2430340</v>
      </c>
      <c r="G223" s="10">
        <f t="shared" ref="G223" si="48">G224</f>
        <v>0</v>
      </c>
      <c r="H223" s="9">
        <f t="shared" si="44"/>
        <v>0</v>
      </c>
    </row>
    <row r="224" spans="1:8" s="36" customFormat="1" ht="34.5" customHeight="1" x14ac:dyDescent="0.2">
      <c r="A224" s="62" t="s">
        <v>27</v>
      </c>
      <c r="B224" s="47" t="s">
        <v>19</v>
      </c>
      <c r="C224" s="47" t="s">
        <v>952</v>
      </c>
      <c r="D224" s="47" t="s">
        <v>61</v>
      </c>
      <c r="E224" s="49" t="s">
        <v>183</v>
      </c>
      <c r="F224" s="151">
        <v>2430340</v>
      </c>
      <c r="G224" s="151">
        <v>0</v>
      </c>
      <c r="H224" s="9">
        <f t="shared" si="44"/>
        <v>0</v>
      </c>
    </row>
    <row r="225" spans="1:8" s="36" customFormat="1" ht="146.25" customHeight="1" x14ac:dyDescent="0.2">
      <c r="A225" s="62" t="s">
        <v>28</v>
      </c>
      <c r="B225" s="47" t="s">
        <v>19</v>
      </c>
      <c r="C225" s="47" t="s">
        <v>1064</v>
      </c>
      <c r="D225" s="47"/>
      <c r="E225" s="145" t="s">
        <v>1066</v>
      </c>
      <c r="F225" s="10">
        <f>F226</f>
        <v>68033000</v>
      </c>
      <c r="G225" s="10">
        <f t="shared" ref="G225" si="49">G226</f>
        <v>0</v>
      </c>
      <c r="H225" s="9">
        <f t="shared" si="44"/>
        <v>0</v>
      </c>
    </row>
    <row r="226" spans="1:8" s="36" customFormat="1" ht="44.25" customHeight="1" x14ac:dyDescent="0.2">
      <c r="A226" s="62" t="s">
        <v>31</v>
      </c>
      <c r="B226" s="47" t="s">
        <v>19</v>
      </c>
      <c r="C226" s="47" t="s">
        <v>1064</v>
      </c>
      <c r="D226" s="47" t="s">
        <v>61</v>
      </c>
      <c r="E226" s="49" t="s">
        <v>183</v>
      </c>
      <c r="F226" s="151">
        <v>68033000</v>
      </c>
      <c r="G226" s="151">
        <v>0</v>
      </c>
      <c r="H226" s="9">
        <f t="shared" si="44"/>
        <v>0</v>
      </c>
    </row>
    <row r="227" spans="1:8" s="36" customFormat="1" ht="115.5" customHeight="1" x14ac:dyDescent="0.2">
      <c r="A227" s="62" t="s">
        <v>32</v>
      </c>
      <c r="B227" s="47" t="s">
        <v>19</v>
      </c>
      <c r="C227" s="47" t="s">
        <v>1065</v>
      </c>
      <c r="D227" s="47"/>
      <c r="E227" s="145" t="s">
        <v>1067</v>
      </c>
      <c r="F227" s="10">
        <f>F228</f>
        <v>46165000</v>
      </c>
      <c r="G227" s="10">
        <f t="shared" ref="G227" si="50">G228</f>
        <v>0</v>
      </c>
      <c r="H227" s="9">
        <f t="shared" si="44"/>
        <v>0</v>
      </c>
    </row>
    <row r="228" spans="1:8" s="36" customFormat="1" ht="30.75" customHeight="1" x14ac:dyDescent="0.2">
      <c r="A228" s="62" t="s">
        <v>33</v>
      </c>
      <c r="B228" s="47" t="s">
        <v>19</v>
      </c>
      <c r="C228" s="47" t="s">
        <v>1065</v>
      </c>
      <c r="D228" s="47" t="s">
        <v>61</v>
      </c>
      <c r="E228" s="49" t="s">
        <v>183</v>
      </c>
      <c r="F228" s="151">
        <v>46165000</v>
      </c>
      <c r="G228" s="151">
        <v>0</v>
      </c>
      <c r="H228" s="9">
        <f t="shared" si="44"/>
        <v>0</v>
      </c>
    </row>
    <row r="229" spans="1:8" s="36" customFormat="1" ht="36" customHeight="1" x14ac:dyDescent="0.2">
      <c r="A229" s="62" t="s">
        <v>35</v>
      </c>
      <c r="B229" s="47" t="s">
        <v>19</v>
      </c>
      <c r="C229" s="47" t="s">
        <v>351</v>
      </c>
      <c r="D229" s="47"/>
      <c r="E229" s="119" t="s">
        <v>541</v>
      </c>
      <c r="F229" s="10">
        <f>F230</f>
        <v>2942000</v>
      </c>
      <c r="G229" s="10">
        <f t="shared" ref="G229" si="51">G230</f>
        <v>0</v>
      </c>
      <c r="H229" s="9">
        <f t="shared" si="44"/>
        <v>0</v>
      </c>
    </row>
    <row r="230" spans="1:8" s="36" customFormat="1" ht="88.5" customHeight="1" x14ac:dyDescent="0.2">
      <c r="A230" s="62" t="s">
        <v>36</v>
      </c>
      <c r="B230" s="47" t="s">
        <v>19</v>
      </c>
      <c r="C230" s="47" t="s">
        <v>396</v>
      </c>
      <c r="D230" s="47"/>
      <c r="E230" s="49" t="s">
        <v>68</v>
      </c>
      <c r="F230" s="10">
        <f t="shared" ref="F230:G230" si="52">F231</f>
        <v>2942000</v>
      </c>
      <c r="G230" s="10">
        <f t="shared" si="52"/>
        <v>0</v>
      </c>
      <c r="H230" s="9">
        <f t="shared" si="44"/>
        <v>0</v>
      </c>
    </row>
    <row r="231" spans="1:8" s="36" customFormat="1" ht="62.25" customHeight="1" x14ac:dyDescent="0.2">
      <c r="A231" s="62" t="s">
        <v>37</v>
      </c>
      <c r="B231" s="47" t="s">
        <v>19</v>
      </c>
      <c r="C231" s="47" t="s">
        <v>396</v>
      </c>
      <c r="D231" s="47" t="s">
        <v>699</v>
      </c>
      <c r="E231" s="49" t="s">
        <v>200</v>
      </c>
      <c r="F231" s="151">
        <v>2942000</v>
      </c>
      <c r="G231" s="151">
        <v>0</v>
      </c>
      <c r="H231" s="9">
        <f t="shared" si="44"/>
        <v>0</v>
      </c>
    </row>
    <row r="232" spans="1:8" s="36" customFormat="1" ht="30.75" customHeight="1" x14ac:dyDescent="0.2">
      <c r="A232" s="62" t="s">
        <v>38</v>
      </c>
      <c r="B232" s="43" t="s">
        <v>29</v>
      </c>
      <c r="C232" s="43"/>
      <c r="D232" s="43"/>
      <c r="E232" s="41" t="s">
        <v>30</v>
      </c>
      <c r="F232" s="8">
        <f>F233</f>
        <v>20462446.73</v>
      </c>
      <c r="G232" s="8">
        <f>G233</f>
        <v>2435016.75</v>
      </c>
      <c r="H232" s="8">
        <f t="shared" si="44"/>
        <v>11.899929574062233</v>
      </c>
    </row>
    <row r="233" spans="1:8" s="36" customFormat="1" ht="66" customHeight="1" x14ac:dyDescent="0.2">
      <c r="A233" s="62" t="s">
        <v>40</v>
      </c>
      <c r="B233" s="47" t="s">
        <v>29</v>
      </c>
      <c r="C233" s="47" t="s">
        <v>386</v>
      </c>
      <c r="D233" s="47"/>
      <c r="E233" s="45" t="s">
        <v>927</v>
      </c>
      <c r="F233" s="9">
        <f>F234+F250</f>
        <v>20462446.73</v>
      </c>
      <c r="G233" s="9">
        <f>G234+G250</f>
        <v>2435016.75</v>
      </c>
      <c r="H233" s="9">
        <f t="shared" si="44"/>
        <v>11.899929574062233</v>
      </c>
    </row>
    <row r="234" spans="1:8" s="36" customFormat="1" ht="39" customHeight="1" x14ac:dyDescent="0.2">
      <c r="A234" s="62" t="s">
        <v>41</v>
      </c>
      <c r="B234" s="47" t="s">
        <v>29</v>
      </c>
      <c r="C234" s="47" t="s">
        <v>389</v>
      </c>
      <c r="D234" s="47"/>
      <c r="E234" s="49" t="s">
        <v>928</v>
      </c>
      <c r="F234" s="18">
        <f>F235+F237+F242+F244+F246+F239+F248</f>
        <v>19362446.73</v>
      </c>
      <c r="G234" s="18">
        <f>G235+G237+G242+G244+G246+G239+G248</f>
        <v>2435016.75</v>
      </c>
      <c r="H234" s="9">
        <f t="shared" si="44"/>
        <v>12.575976496953803</v>
      </c>
    </row>
    <row r="235" spans="1:8" s="36" customFormat="1" ht="44.25" customHeight="1" x14ac:dyDescent="0.2">
      <c r="A235" s="62" t="s">
        <v>42</v>
      </c>
      <c r="B235" s="47" t="s">
        <v>29</v>
      </c>
      <c r="C235" s="47" t="s">
        <v>390</v>
      </c>
      <c r="D235" s="47"/>
      <c r="E235" s="45" t="s">
        <v>34</v>
      </c>
      <c r="F235" s="18">
        <f>F236</f>
        <v>10546446.73</v>
      </c>
      <c r="G235" s="18">
        <f>G236</f>
        <v>1450620.88</v>
      </c>
      <c r="H235" s="9">
        <f t="shared" si="44"/>
        <v>13.754593534082163</v>
      </c>
    </row>
    <row r="236" spans="1:8" s="36" customFormat="1" ht="48.75" customHeight="1" x14ac:dyDescent="0.2">
      <c r="A236" s="62" t="s">
        <v>43</v>
      </c>
      <c r="B236" s="47" t="s">
        <v>29</v>
      </c>
      <c r="C236" s="47" t="s">
        <v>390</v>
      </c>
      <c r="D236" s="47" t="s">
        <v>552</v>
      </c>
      <c r="E236" s="49" t="s">
        <v>7</v>
      </c>
      <c r="F236" s="151">
        <v>10546446.73</v>
      </c>
      <c r="G236" s="151">
        <v>1450620.88</v>
      </c>
      <c r="H236" s="9">
        <f t="shared" si="44"/>
        <v>13.754593534082163</v>
      </c>
    </row>
    <row r="237" spans="1:8" s="36" customFormat="1" ht="33" customHeight="1" x14ac:dyDescent="0.2">
      <c r="A237" s="62" t="s">
        <v>44</v>
      </c>
      <c r="B237" s="47" t="s">
        <v>29</v>
      </c>
      <c r="C237" s="47" t="s">
        <v>391</v>
      </c>
      <c r="D237" s="47"/>
      <c r="E237" s="45" t="s">
        <v>39</v>
      </c>
      <c r="F237" s="18">
        <f>F238</f>
        <v>3200000</v>
      </c>
      <c r="G237" s="18">
        <f>G238</f>
        <v>0</v>
      </c>
      <c r="H237" s="9">
        <f t="shared" si="44"/>
        <v>0</v>
      </c>
    </row>
    <row r="238" spans="1:8" s="36" customFormat="1" ht="48" customHeight="1" x14ac:dyDescent="0.2">
      <c r="A238" s="62" t="s">
        <v>45</v>
      </c>
      <c r="B238" s="47" t="s">
        <v>29</v>
      </c>
      <c r="C238" s="47" t="s">
        <v>391</v>
      </c>
      <c r="D238" s="47" t="s">
        <v>552</v>
      </c>
      <c r="E238" s="49" t="s">
        <v>7</v>
      </c>
      <c r="F238" s="151">
        <v>3200000</v>
      </c>
      <c r="G238" s="151">
        <v>0</v>
      </c>
      <c r="H238" s="9">
        <f t="shared" si="44"/>
        <v>0</v>
      </c>
    </row>
    <row r="239" spans="1:8" s="36" customFormat="1" ht="42" customHeight="1" x14ac:dyDescent="0.2">
      <c r="A239" s="62" t="s">
        <v>46</v>
      </c>
      <c r="B239" s="47" t="s">
        <v>29</v>
      </c>
      <c r="C239" s="47" t="s">
        <v>805</v>
      </c>
      <c r="D239" s="47"/>
      <c r="E239" s="49" t="s">
        <v>976</v>
      </c>
      <c r="F239" s="18">
        <f>F240+F241</f>
        <v>1656000</v>
      </c>
      <c r="G239" s="18">
        <f>G240+G241</f>
        <v>6854.29</v>
      </c>
      <c r="H239" s="9">
        <f t="shared" si="44"/>
        <v>0.41390640096618359</v>
      </c>
    </row>
    <row r="240" spans="1:8" s="36" customFormat="1" ht="40.5" customHeight="1" x14ac:dyDescent="0.2">
      <c r="A240" s="62" t="s">
        <v>47</v>
      </c>
      <c r="B240" s="47" t="s">
        <v>29</v>
      </c>
      <c r="C240" s="47" t="s">
        <v>805</v>
      </c>
      <c r="D240" s="47" t="s">
        <v>552</v>
      </c>
      <c r="E240" s="49" t="s">
        <v>553</v>
      </c>
      <c r="F240" s="151">
        <v>1626000</v>
      </c>
      <c r="G240" s="151">
        <v>0</v>
      </c>
      <c r="H240" s="9">
        <f t="shared" si="44"/>
        <v>0</v>
      </c>
    </row>
    <row r="241" spans="1:11" s="36" customFormat="1" ht="41.25" customHeight="1" x14ac:dyDescent="0.2">
      <c r="A241" s="62" t="s">
        <v>48</v>
      </c>
      <c r="B241" s="47" t="s">
        <v>29</v>
      </c>
      <c r="C241" s="47" t="s">
        <v>805</v>
      </c>
      <c r="D241" s="47" t="s">
        <v>567</v>
      </c>
      <c r="E241" s="49" t="s">
        <v>1113</v>
      </c>
      <c r="F241" s="151">
        <v>30000</v>
      </c>
      <c r="G241" s="151">
        <v>6854.29</v>
      </c>
      <c r="H241" s="9">
        <f t="shared" si="44"/>
        <v>22.847633333333334</v>
      </c>
    </row>
    <row r="242" spans="1:11" s="36" customFormat="1" ht="43.5" customHeight="1" x14ac:dyDescent="0.2">
      <c r="A242" s="62" t="s">
        <v>49</v>
      </c>
      <c r="B242" s="47" t="s">
        <v>29</v>
      </c>
      <c r="C242" s="47" t="s">
        <v>324</v>
      </c>
      <c r="D242" s="47"/>
      <c r="E242" s="49" t="s">
        <v>323</v>
      </c>
      <c r="F242" s="18">
        <f>F243</f>
        <v>60000</v>
      </c>
      <c r="G242" s="18">
        <f>G243</f>
        <v>0</v>
      </c>
      <c r="H242" s="9">
        <f t="shared" si="44"/>
        <v>0</v>
      </c>
      <c r="I242" s="132"/>
      <c r="J242" s="134"/>
      <c r="K242" s="133"/>
    </row>
    <row r="243" spans="1:11" s="92" customFormat="1" ht="33" customHeight="1" x14ac:dyDescent="0.2">
      <c r="A243" s="62" t="s">
        <v>50</v>
      </c>
      <c r="B243" s="47" t="s">
        <v>29</v>
      </c>
      <c r="C243" s="47" t="s">
        <v>324</v>
      </c>
      <c r="D243" s="47" t="s">
        <v>552</v>
      </c>
      <c r="E243" s="49" t="s">
        <v>553</v>
      </c>
      <c r="F243" s="151">
        <v>60000</v>
      </c>
      <c r="G243" s="151">
        <v>0</v>
      </c>
      <c r="H243" s="9">
        <f t="shared" si="44"/>
        <v>0</v>
      </c>
      <c r="I243" s="132"/>
      <c r="J243" s="134"/>
      <c r="K243" s="133"/>
    </row>
    <row r="244" spans="1:11" s="92" customFormat="1" ht="37.5" customHeight="1" x14ac:dyDescent="0.2">
      <c r="A244" s="62" t="s">
        <v>51</v>
      </c>
      <c r="B244" s="47" t="s">
        <v>29</v>
      </c>
      <c r="C244" s="47" t="s">
        <v>392</v>
      </c>
      <c r="D244" s="47"/>
      <c r="E244" s="45" t="s">
        <v>52</v>
      </c>
      <c r="F244" s="18">
        <f>F245</f>
        <v>500000</v>
      </c>
      <c r="G244" s="18">
        <f>G245</f>
        <v>0</v>
      </c>
      <c r="H244" s="9">
        <f t="shared" si="44"/>
        <v>0</v>
      </c>
      <c r="I244" s="132"/>
      <c r="J244" s="134"/>
      <c r="K244" s="133"/>
    </row>
    <row r="245" spans="1:11" s="92" customFormat="1" ht="38.25" customHeight="1" x14ac:dyDescent="0.2">
      <c r="A245" s="62" t="s">
        <v>53</v>
      </c>
      <c r="B245" s="47" t="s">
        <v>29</v>
      </c>
      <c r="C245" s="47" t="s">
        <v>392</v>
      </c>
      <c r="D245" s="47" t="s">
        <v>552</v>
      </c>
      <c r="E245" s="49" t="s">
        <v>7</v>
      </c>
      <c r="F245" s="151">
        <v>500000</v>
      </c>
      <c r="G245" s="151">
        <v>0</v>
      </c>
      <c r="H245" s="9">
        <f t="shared" si="44"/>
        <v>0</v>
      </c>
      <c r="I245" s="132"/>
      <c r="J245" s="134"/>
      <c r="K245" s="133"/>
    </row>
    <row r="246" spans="1:11" s="92" customFormat="1" ht="36" customHeight="1" x14ac:dyDescent="0.2">
      <c r="A246" s="62" t="s">
        <v>54</v>
      </c>
      <c r="B246" s="47" t="s">
        <v>29</v>
      </c>
      <c r="C246" s="47" t="s">
        <v>393</v>
      </c>
      <c r="D246" s="47"/>
      <c r="E246" s="45" t="s">
        <v>55</v>
      </c>
      <c r="F246" s="18">
        <f>F247</f>
        <v>3000000</v>
      </c>
      <c r="G246" s="18">
        <f>G247</f>
        <v>977541.58</v>
      </c>
      <c r="H246" s="9">
        <f t="shared" si="44"/>
        <v>32.584719333333332</v>
      </c>
      <c r="I246" s="132"/>
      <c r="J246" s="134"/>
      <c r="K246" s="133"/>
    </row>
    <row r="247" spans="1:11" s="92" customFormat="1" ht="57" customHeight="1" x14ac:dyDescent="0.2">
      <c r="A247" s="62" t="s">
        <v>56</v>
      </c>
      <c r="B247" s="47" t="s">
        <v>29</v>
      </c>
      <c r="C247" s="47" t="s">
        <v>393</v>
      </c>
      <c r="D247" s="47" t="s">
        <v>699</v>
      </c>
      <c r="E247" s="49" t="s">
        <v>200</v>
      </c>
      <c r="F247" s="151">
        <v>3000000</v>
      </c>
      <c r="G247" s="151">
        <v>977541.58</v>
      </c>
      <c r="H247" s="9">
        <f t="shared" si="44"/>
        <v>32.584719333333332</v>
      </c>
      <c r="I247" s="132"/>
      <c r="J247" s="134"/>
      <c r="K247" s="133"/>
    </row>
    <row r="248" spans="1:11" s="92" customFormat="1" ht="39" customHeight="1" x14ac:dyDescent="0.2">
      <c r="A248" s="62" t="s">
        <v>57</v>
      </c>
      <c r="B248" s="47" t="s">
        <v>29</v>
      </c>
      <c r="C248" s="47" t="s">
        <v>974</v>
      </c>
      <c r="D248" s="47"/>
      <c r="E248" s="49" t="s">
        <v>975</v>
      </c>
      <c r="F248" s="18">
        <f>F249</f>
        <v>400000</v>
      </c>
      <c r="G248" s="18">
        <f t="shared" ref="G248" si="53">G249</f>
        <v>0</v>
      </c>
      <c r="H248" s="9">
        <f t="shared" si="44"/>
        <v>0</v>
      </c>
    </row>
    <row r="249" spans="1:11" s="92" customFormat="1" ht="33" customHeight="1" x14ac:dyDescent="0.2">
      <c r="A249" s="62" t="s">
        <v>552</v>
      </c>
      <c r="B249" s="47" t="s">
        <v>29</v>
      </c>
      <c r="C249" s="47" t="s">
        <v>974</v>
      </c>
      <c r="D249" s="47" t="s">
        <v>552</v>
      </c>
      <c r="E249" s="49" t="s">
        <v>7</v>
      </c>
      <c r="F249" s="151">
        <v>400000</v>
      </c>
      <c r="G249" s="151">
        <v>0</v>
      </c>
      <c r="H249" s="9">
        <f t="shared" si="44"/>
        <v>0</v>
      </c>
    </row>
    <row r="250" spans="1:11" s="92" customFormat="1" ht="53.25" customHeight="1" x14ac:dyDescent="0.2">
      <c r="A250" s="62" t="s">
        <v>58</v>
      </c>
      <c r="B250" s="47" t="s">
        <v>29</v>
      </c>
      <c r="C250" s="47" t="s">
        <v>394</v>
      </c>
      <c r="D250" s="47"/>
      <c r="E250" s="49" t="s">
        <v>929</v>
      </c>
      <c r="F250" s="18">
        <f>F251+F253</f>
        <v>1100000</v>
      </c>
      <c r="G250" s="18">
        <f t="shared" ref="G250" si="54">G251+G253</f>
        <v>0</v>
      </c>
      <c r="H250" s="9">
        <f t="shared" si="44"/>
        <v>0</v>
      </c>
    </row>
    <row r="251" spans="1:11" s="92" customFormat="1" ht="35.25" customHeight="1" x14ac:dyDescent="0.2">
      <c r="A251" s="62" t="s">
        <v>59</v>
      </c>
      <c r="B251" s="47" t="s">
        <v>29</v>
      </c>
      <c r="C251" s="47" t="s">
        <v>395</v>
      </c>
      <c r="D251" s="47"/>
      <c r="E251" s="49" t="s">
        <v>251</v>
      </c>
      <c r="F251" s="18">
        <f>F252</f>
        <v>400000</v>
      </c>
      <c r="G251" s="18">
        <f>G252</f>
        <v>0</v>
      </c>
      <c r="H251" s="9">
        <f t="shared" si="44"/>
        <v>0</v>
      </c>
    </row>
    <row r="252" spans="1:11" s="92" customFormat="1" ht="55.5" customHeight="1" x14ac:dyDescent="0.2">
      <c r="A252" s="62" t="s">
        <v>60</v>
      </c>
      <c r="B252" s="47" t="s">
        <v>29</v>
      </c>
      <c r="C252" s="47" t="s">
        <v>395</v>
      </c>
      <c r="D252" s="47" t="s">
        <v>699</v>
      </c>
      <c r="E252" s="49" t="s">
        <v>200</v>
      </c>
      <c r="F252" s="151">
        <v>400000</v>
      </c>
      <c r="G252" s="151">
        <v>0</v>
      </c>
      <c r="H252" s="9">
        <f t="shared" si="44"/>
        <v>0</v>
      </c>
    </row>
    <row r="253" spans="1:11" s="92" customFormat="1" ht="44.25" customHeight="1" x14ac:dyDescent="0.2">
      <c r="A253" s="62" t="s">
        <v>62</v>
      </c>
      <c r="B253" s="47" t="s">
        <v>29</v>
      </c>
      <c r="C253" s="47" t="s">
        <v>1062</v>
      </c>
      <c r="D253" s="47"/>
      <c r="E253" s="49" t="s">
        <v>1063</v>
      </c>
      <c r="F253" s="18">
        <f>F254</f>
        <v>700000</v>
      </c>
      <c r="G253" s="18">
        <f t="shared" ref="G253" si="55">G254</f>
        <v>0</v>
      </c>
      <c r="H253" s="9">
        <f t="shared" si="44"/>
        <v>0</v>
      </c>
    </row>
    <row r="254" spans="1:11" s="92" customFormat="1" ht="38.25" customHeight="1" x14ac:dyDescent="0.2">
      <c r="A254" s="62" t="s">
        <v>63</v>
      </c>
      <c r="B254" s="47" t="s">
        <v>29</v>
      </c>
      <c r="C254" s="47" t="s">
        <v>1062</v>
      </c>
      <c r="D254" s="47" t="s">
        <v>552</v>
      </c>
      <c r="E254" s="49" t="s">
        <v>553</v>
      </c>
      <c r="F254" s="151">
        <v>700000</v>
      </c>
      <c r="G254" s="151">
        <v>0</v>
      </c>
      <c r="H254" s="9">
        <f t="shared" si="44"/>
        <v>0</v>
      </c>
    </row>
    <row r="255" spans="1:11" s="92" customFormat="1" ht="46.5" customHeight="1" x14ac:dyDescent="0.2">
      <c r="A255" s="62" t="s">
        <v>64</v>
      </c>
      <c r="B255" s="43" t="s">
        <v>838</v>
      </c>
      <c r="C255" s="43"/>
      <c r="D255" s="43"/>
      <c r="E255" s="51" t="s">
        <v>837</v>
      </c>
      <c r="F255" s="19">
        <f>F256</f>
        <v>500000</v>
      </c>
      <c r="G255" s="19">
        <f>G256</f>
        <v>145152</v>
      </c>
      <c r="H255" s="8">
        <f t="shared" si="44"/>
        <v>29.0304</v>
      </c>
    </row>
    <row r="256" spans="1:11" s="92" customFormat="1" ht="38.25" customHeight="1" x14ac:dyDescent="0.2">
      <c r="A256" s="62" t="s">
        <v>65</v>
      </c>
      <c r="B256" s="47" t="s">
        <v>838</v>
      </c>
      <c r="C256" s="47" t="s">
        <v>351</v>
      </c>
      <c r="D256" s="47"/>
      <c r="E256" s="45" t="s">
        <v>541</v>
      </c>
      <c r="F256" s="10">
        <f>F259+F257</f>
        <v>500000</v>
      </c>
      <c r="G256" s="10">
        <f>G259+G257</f>
        <v>145152</v>
      </c>
      <c r="H256" s="9">
        <f t="shared" si="44"/>
        <v>29.0304</v>
      </c>
    </row>
    <row r="257" spans="1:8" s="92" customFormat="1" ht="79.5" customHeight="1" x14ac:dyDescent="0.2">
      <c r="A257" s="62" t="s">
        <v>66</v>
      </c>
      <c r="B257" s="47" t="s">
        <v>838</v>
      </c>
      <c r="C257" s="47" t="s">
        <v>1105</v>
      </c>
      <c r="D257" s="147"/>
      <c r="E257" s="119" t="s">
        <v>1104</v>
      </c>
      <c r="F257" s="10">
        <f>F258</f>
        <v>300000</v>
      </c>
      <c r="G257" s="10">
        <f>G258</f>
        <v>145152</v>
      </c>
      <c r="H257" s="9">
        <f t="shared" si="44"/>
        <v>48.384</v>
      </c>
    </row>
    <row r="258" spans="1:8" s="36" customFormat="1" ht="33.75" customHeight="1" x14ac:dyDescent="0.2">
      <c r="A258" s="62" t="s">
        <v>67</v>
      </c>
      <c r="B258" s="47" t="s">
        <v>838</v>
      </c>
      <c r="C258" s="47" t="s">
        <v>1105</v>
      </c>
      <c r="D258" s="47" t="s">
        <v>552</v>
      </c>
      <c r="E258" s="119" t="s">
        <v>7</v>
      </c>
      <c r="F258" s="151">
        <v>300000</v>
      </c>
      <c r="G258" s="151">
        <v>145152</v>
      </c>
      <c r="H258" s="9">
        <f t="shared" si="44"/>
        <v>48.384</v>
      </c>
    </row>
    <row r="259" spans="1:8" s="36" customFormat="1" ht="89.25" customHeight="1" x14ac:dyDescent="0.2">
      <c r="A259" s="62" t="s">
        <v>69</v>
      </c>
      <c r="B259" s="47" t="s">
        <v>838</v>
      </c>
      <c r="C259" s="47" t="s">
        <v>396</v>
      </c>
      <c r="D259" s="47"/>
      <c r="E259" s="49" t="s">
        <v>68</v>
      </c>
      <c r="F259" s="10">
        <f t="shared" ref="F259:G259" si="56">F260</f>
        <v>200000</v>
      </c>
      <c r="G259" s="10">
        <f t="shared" si="56"/>
        <v>0</v>
      </c>
      <c r="H259" s="9">
        <f t="shared" si="44"/>
        <v>0</v>
      </c>
    </row>
    <row r="260" spans="1:8" s="36" customFormat="1" ht="46.5" customHeight="1" x14ac:dyDescent="0.2">
      <c r="A260" s="62" t="s">
        <v>72</v>
      </c>
      <c r="B260" s="47" t="s">
        <v>838</v>
      </c>
      <c r="C260" s="47" t="s">
        <v>396</v>
      </c>
      <c r="D260" s="47" t="s">
        <v>552</v>
      </c>
      <c r="E260" s="49" t="s">
        <v>7</v>
      </c>
      <c r="F260" s="151">
        <v>200000</v>
      </c>
      <c r="G260" s="151">
        <v>0</v>
      </c>
      <c r="H260" s="9">
        <f t="shared" si="44"/>
        <v>0</v>
      </c>
    </row>
    <row r="261" spans="1:8" s="36" customFormat="1" ht="31.5" customHeight="1" x14ac:dyDescent="0.2">
      <c r="A261" s="62" t="s">
        <v>75</v>
      </c>
      <c r="B261" s="43" t="s">
        <v>73</v>
      </c>
      <c r="C261" s="43"/>
      <c r="D261" s="43"/>
      <c r="E261" s="41" t="s">
        <v>74</v>
      </c>
      <c r="F261" s="8">
        <f t="shared" ref="F261:G263" si="57">F262</f>
        <v>1504000</v>
      </c>
      <c r="G261" s="8">
        <f t="shared" si="57"/>
        <v>200000</v>
      </c>
      <c r="H261" s="8">
        <f t="shared" si="44"/>
        <v>13.297872340425531</v>
      </c>
    </row>
    <row r="262" spans="1:8" s="36" customFormat="1" ht="34.5" customHeight="1" x14ac:dyDescent="0.2">
      <c r="A262" s="62" t="s">
        <v>78</v>
      </c>
      <c r="B262" s="43" t="s">
        <v>76</v>
      </c>
      <c r="C262" s="43"/>
      <c r="D262" s="43"/>
      <c r="E262" s="41" t="s">
        <v>77</v>
      </c>
      <c r="F262" s="8">
        <f t="shared" si="57"/>
        <v>1504000</v>
      </c>
      <c r="G262" s="8">
        <f t="shared" si="57"/>
        <v>200000</v>
      </c>
      <c r="H262" s="8">
        <f t="shared" si="44"/>
        <v>13.297872340425531</v>
      </c>
    </row>
    <row r="263" spans="1:8" s="36" customFormat="1" ht="51" customHeight="1" x14ac:dyDescent="0.2">
      <c r="A263" s="62" t="s">
        <v>79</v>
      </c>
      <c r="B263" s="47" t="s">
        <v>76</v>
      </c>
      <c r="C263" s="47" t="s">
        <v>372</v>
      </c>
      <c r="D263" s="47"/>
      <c r="E263" s="45" t="s">
        <v>920</v>
      </c>
      <c r="F263" s="9">
        <f t="shared" si="57"/>
        <v>1504000</v>
      </c>
      <c r="G263" s="9">
        <f t="shared" si="57"/>
        <v>200000</v>
      </c>
      <c r="H263" s="9">
        <f t="shared" si="44"/>
        <v>13.297872340425531</v>
      </c>
    </row>
    <row r="264" spans="1:8" s="36" customFormat="1" ht="36" customHeight="1" x14ac:dyDescent="0.2">
      <c r="A264" s="62" t="s">
        <v>80</v>
      </c>
      <c r="B264" s="47" t="s">
        <v>76</v>
      </c>
      <c r="C264" s="47" t="s">
        <v>397</v>
      </c>
      <c r="D264" s="47"/>
      <c r="E264" s="45" t="s">
        <v>135</v>
      </c>
      <c r="F264" s="18">
        <f>F267+F269+F271+F273+F265</f>
        <v>1504000</v>
      </c>
      <c r="G264" s="18">
        <f>G267+G269+G271+G273+G265</f>
        <v>200000</v>
      </c>
      <c r="H264" s="9">
        <f t="shared" si="44"/>
        <v>13.297872340425531</v>
      </c>
    </row>
    <row r="265" spans="1:8" s="92" customFormat="1" ht="49.5" customHeight="1" x14ac:dyDescent="0.2">
      <c r="A265" s="62" t="s">
        <v>81</v>
      </c>
      <c r="B265" s="47" t="s">
        <v>76</v>
      </c>
      <c r="C265" s="47" t="s">
        <v>850</v>
      </c>
      <c r="D265" s="47"/>
      <c r="E265" s="45" t="s">
        <v>849</v>
      </c>
      <c r="F265" s="18">
        <f>F266</f>
        <v>64000</v>
      </c>
      <c r="G265" s="18">
        <f>G266</f>
        <v>0</v>
      </c>
      <c r="H265" s="9">
        <f t="shared" si="44"/>
        <v>0</v>
      </c>
    </row>
    <row r="266" spans="1:8" s="36" customFormat="1" ht="39.75" customHeight="1" x14ac:dyDescent="0.2">
      <c r="A266" s="62" t="s">
        <v>82</v>
      </c>
      <c r="B266" s="47" t="s">
        <v>76</v>
      </c>
      <c r="C266" s="47" t="s">
        <v>850</v>
      </c>
      <c r="D266" s="47" t="s">
        <v>552</v>
      </c>
      <c r="E266" s="49" t="s">
        <v>553</v>
      </c>
      <c r="F266" s="151">
        <v>64000</v>
      </c>
      <c r="G266" s="151">
        <v>0</v>
      </c>
      <c r="H266" s="9">
        <f t="shared" si="44"/>
        <v>0</v>
      </c>
    </row>
    <row r="267" spans="1:8" s="36" customFormat="1" ht="31.5" customHeight="1" x14ac:dyDescent="0.2">
      <c r="A267" s="62" t="s">
        <v>83</v>
      </c>
      <c r="B267" s="47" t="s">
        <v>76</v>
      </c>
      <c r="C267" s="47" t="s">
        <v>763</v>
      </c>
      <c r="D267" s="47"/>
      <c r="E267" s="49" t="s">
        <v>762</v>
      </c>
      <c r="F267" s="18">
        <f>F268</f>
        <v>1200000</v>
      </c>
      <c r="G267" s="18">
        <f>G268</f>
        <v>200000</v>
      </c>
      <c r="H267" s="9">
        <f t="shared" ref="H267:H330" si="58">G267/F267*100</f>
        <v>16.666666666666664</v>
      </c>
    </row>
    <row r="268" spans="1:8" s="36" customFormat="1" ht="39.75" customHeight="1" x14ac:dyDescent="0.2">
      <c r="A268" s="62" t="s">
        <v>84</v>
      </c>
      <c r="B268" s="47" t="s">
        <v>76</v>
      </c>
      <c r="C268" s="47" t="s">
        <v>763</v>
      </c>
      <c r="D268" s="47" t="s">
        <v>552</v>
      </c>
      <c r="E268" s="49" t="s">
        <v>553</v>
      </c>
      <c r="F268" s="151">
        <v>1200000</v>
      </c>
      <c r="G268" s="151">
        <v>200000</v>
      </c>
      <c r="H268" s="9">
        <f t="shared" si="58"/>
        <v>16.666666666666664</v>
      </c>
    </row>
    <row r="269" spans="1:8" s="92" customFormat="1" ht="42.75" customHeight="1" x14ac:dyDescent="0.2">
      <c r="A269" s="62" t="s">
        <v>85</v>
      </c>
      <c r="B269" s="47" t="s">
        <v>76</v>
      </c>
      <c r="C269" s="47" t="s">
        <v>398</v>
      </c>
      <c r="D269" s="47"/>
      <c r="E269" s="45" t="s">
        <v>86</v>
      </c>
      <c r="F269" s="18">
        <f>F270</f>
        <v>30000</v>
      </c>
      <c r="G269" s="18">
        <f>G270</f>
        <v>0</v>
      </c>
      <c r="H269" s="9">
        <f t="shared" si="58"/>
        <v>0</v>
      </c>
    </row>
    <row r="270" spans="1:8" s="92" customFormat="1" ht="35.25" customHeight="1" x14ac:dyDescent="0.2">
      <c r="A270" s="62" t="s">
        <v>1010</v>
      </c>
      <c r="B270" s="47" t="s">
        <v>76</v>
      </c>
      <c r="C270" s="47" t="s">
        <v>398</v>
      </c>
      <c r="D270" s="47" t="s">
        <v>552</v>
      </c>
      <c r="E270" s="49" t="s">
        <v>553</v>
      </c>
      <c r="F270" s="151">
        <v>30000</v>
      </c>
      <c r="G270" s="151">
        <v>0</v>
      </c>
      <c r="H270" s="9">
        <f t="shared" si="58"/>
        <v>0</v>
      </c>
    </row>
    <row r="271" spans="1:8" s="92" customFormat="1" ht="38.25" customHeight="1" x14ac:dyDescent="0.2">
      <c r="A271" s="62" t="s">
        <v>1011</v>
      </c>
      <c r="B271" s="47" t="s">
        <v>76</v>
      </c>
      <c r="C271" s="47" t="s">
        <v>399</v>
      </c>
      <c r="D271" s="47"/>
      <c r="E271" s="45" t="s">
        <v>87</v>
      </c>
      <c r="F271" s="18">
        <f>F272</f>
        <v>10000</v>
      </c>
      <c r="G271" s="18">
        <f>G272</f>
        <v>0</v>
      </c>
      <c r="H271" s="9">
        <f t="shared" si="58"/>
        <v>0</v>
      </c>
    </row>
    <row r="272" spans="1:8" s="92" customFormat="1" ht="32.25" customHeight="1" x14ac:dyDescent="0.2">
      <c r="A272" s="62" t="s">
        <v>1012</v>
      </c>
      <c r="B272" s="47" t="s">
        <v>76</v>
      </c>
      <c r="C272" s="47" t="s">
        <v>399</v>
      </c>
      <c r="D272" s="47" t="s">
        <v>552</v>
      </c>
      <c r="E272" s="49" t="s">
        <v>7</v>
      </c>
      <c r="F272" s="151">
        <v>10000</v>
      </c>
      <c r="G272" s="151">
        <v>0</v>
      </c>
      <c r="H272" s="9">
        <f t="shared" si="58"/>
        <v>0</v>
      </c>
    </row>
    <row r="273" spans="1:12" s="92" customFormat="1" ht="30" customHeight="1" x14ac:dyDescent="0.2">
      <c r="A273" s="62" t="s">
        <v>88</v>
      </c>
      <c r="B273" s="47" t="s">
        <v>76</v>
      </c>
      <c r="C273" s="47" t="s">
        <v>843</v>
      </c>
      <c r="D273" s="47"/>
      <c r="E273" s="49" t="s">
        <v>809</v>
      </c>
      <c r="F273" s="18">
        <f>F274</f>
        <v>200000</v>
      </c>
      <c r="G273" s="18">
        <f>G274</f>
        <v>0</v>
      </c>
      <c r="H273" s="9">
        <f t="shared" si="58"/>
        <v>0</v>
      </c>
    </row>
    <row r="274" spans="1:12" s="92" customFormat="1" ht="48" customHeight="1" x14ac:dyDescent="0.2">
      <c r="A274" s="62" t="s">
        <v>89</v>
      </c>
      <c r="B274" s="47" t="s">
        <v>76</v>
      </c>
      <c r="C274" s="47" t="s">
        <v>843</v>
      </c>
      <c r="D274" s="47" t="s">
        <v>552</v>
      </c>
      <c r="E274" s="49" t="s">
        <v>7</v>
      </c>
      <c r="F274" s="151">
        <v>200000</v>
      </c>
      <c r="G274" s="151">
        <v>0</v>
      </c>
      <c r="H274" s="9">
        <f t="shared" si="58"/>
        <v>0</v>
      </c>
    </row>
    <row r="275" spans="1:12" s="92" customFormat="1" ht="32.25" customHeight="1" x14ac:dyDescent="0.2">
      <c r="A275" s="62" t="s">
        <v>90</v>
      </c>
      <c r="B275" s="43" t="s">
        <v>92</v>
      </c>
      <c r="C275" s="43"/>
      <c r="D275" s="43"/>
      <c r="E275" s="41" t="s">
        <v>93</v>
      </c>
      <c r="F275" s="8">
        <f>F276+F289+F321+F331+F346</f>
        <v>561059332.88</v>
      </c>
      <c r="G275" s="8">
        <f>G276+G289+G321+G331+G346</f>
        <v>123851041.61000001</v>
      </c>
      <c r="H275" s="8">
        <f t="shared" si="58"/>
        <v>22.074499852672343</v>
      </c>
    </row>
    <row r="276" spans="1:12" s="92" customFormat="1" ht="33" customHeight="1" x14ac:dyDescent="0.2">
      <c r="A276" s="62" t="s">
        <v>91</v>
      </c>
      <c r="B276" s="43" t="s">
        <v>95</v>
      </c>
      <c r="C276" s="43"/>
      <c r="D276" s="43"/>
      <c r="E276" s="41" t="s">
        <v>96</v>
      </c>
      <c r="F276" s="8">
        <f>F277</f>
        <v>151132228</v>
      </c>
      <c r="G276" s="8">
        <f t="shared" ref="G276:G277" si="59">G277</f>
        <v>36291500</v>
      </c>
      <c r="H276" s="8">
        <f t="shared" si="58"/>
        <v>24.013078137113151</v>
      </c>
    </row>
    <row r="277" spans="1:12" s="92" customFormat="1" ht="32.25" customHeight="1" x14ac:dyDescent="0.2">
      <c r="A277" s="62" t="s">
        <v>94</v>
      </c>
      <c r="B277" s="47" t="s">
        <v>95</v>
      </c>
      <c r="C277" s="47" t="s">
        <v>410</v>
      </c>
      <c r="D277" s="43"/>
      <c r="E277" s="72" t="s">
        <v>1039</v>
      </c>
      <c r="F277" s="9">
        <f>F278+F286</f>
        <v>151132228</v>
      </c>
      <c r="G277" s="9">
        <f t="shared" si="59"/>
        <v>36291500</v>
      </c>
      <c r="H277" s="9">
        <f t="shared" si="58"/>
        <v>24.013078137113151</v>
      </c>
    </row>
    <row r="278" spans="1:12" s="92" customFormat="1" ht="28.5" customHeight="1" x14ac:dyDescent="0.2">
      <c r="A278" s="62" t="s">
        <v>97</v>
      </c>
      <c r="B278" s="47" t="s">
        <v>95</v>
      </c>
      <c r="C278" s="47" t="s">
        <v>411</v>
      </c>
      <c r="D278" s="43"/>
      <c r="E278" s="45" t="s">
        <v>99</v>
      </c>
      <c r="F278" s="9">
        <f>F279+F281</f>
        <v>150541228</v>
      </c>
      <c r="G278" s="9">
        <f t="shared" ref="G278" si="60">G279+G281</f>
        <v>36291500</v>
      </c>
      <c r="H278" s="9">
        <f t="shared" si="58"/>
        <v>24.107349516240163</v>
      </c>
    </row>
    <row r="279" spans="1:12" s="92" customFormat="1" ht="72" customHeight="1" x14ac:dyDescent="0.2">
      <c r="A279" s="62" t="s">
        <v>98</v>
      </c>
      <c r="B279" s="47" t="s">
        <v>95</v>
      </c>
      <c r="C279" s="47" t="s">
        <v>412</v>
      </c>
      <c r="D279" s="47"/>
      <c r="E279" s="45" t="s">
        <v>101</v>
      </c>
      <c r="F279" s="18">
        <f>F280</f>
        <v>48299228</v>
      </c>
      <c r="G279" s="18">
        <f t="shared" ref="G279" si="61">G280</f>
        <v>11241500</v>
      </c>
      <c r="H279" s="9">
        <f t="shared" si="58"/>
        <v>23.274699131837057</v>
      </c>
    </row>
    <row r="280" spans="1:12" s="92" customFormat="1" ht="32.25" customHeight="1" x14ac:dyDescent="0.2">
      <c r="A280" s="62" t="s">
        <v>100</v>
      </c>
      <c r="B280" s="47" t="s">
        <v>95</v>
      </c>
      <c r="C280" s="47" t="s">
        <v>412</v>
      </c>
      <c r="D280" s="47" t="s">
        <v>222</v>
      </c>
      <c r="E280" s="45" t="s">
        <v>223</v>
      </c>
      <c r="F280" s="151">
        <v>48299228</v>
      </c>
      <c r="G280" s="151">
        <v>11241500</v>
      </c>
      <c r="H280" s="9">
        <f t="shared" si="58"/>
        <v>23.274699131837057</v>
      </c>
    </row>
    <row r="281" spans="1:12" s="92" customFormat="1" ht="66" customHeight="1" x14ac:dyDescent="0.2">
      <c r="A281" s="62" t="s">
        <v>102</v>
      </c>
      <c r="B281" s="47" t="s">
        <v>95</v>
      </c>
      <c r="C281" s="47" t="s">
        <v>413</v>
      </c>
      <c r="D281" s="47"/>
      <c r="E281" s="45" t="s">
        <v>112</v>
      </c>
      <c r="F281" s="18">
        <f>F282+F284</f>
        <v>102242000</v>
      </c>
      <c r="G281" s="18">
        <f t="shared" ref="G281" si="62">G282+G284</f>
        <v>25050000</v>
      </c>
      <c r="H281" s="9">
        <f t="shared" si="58"/>
        <v>24.500694430860115</v>
      </c>
    </row>
    <row r="282" spans="1:12" s="92" customFormat="1" ht="104.25" customHeight="1" x14ac:dyDescent="0.2">
      <c r="A282" s="62" t="s">
        <v>103</v>
      </c>
      <c r="B282" s="47" t="s">
        <v>95</v>
      </c>
      <c r="C282" s="47" t="s">
        <v>147</v>
      </c>
      <c r="D282" s="47"/>
      <c r="E282" s="45" t="s">
        <v>114</v>
      </c>
      <c r="F282" s="18">
        <f>F283</f>
        <v>101059000</v>
      </c>
      <c r="G282" s="18">
        <f t="shared" ref="G282" si="63">G283</f>
        <v>24800000</v>
      </c>
      <c r="H282" s="9">
        <f t="shared" si="58"/>
        <v>24.540120127846109</v>
      </c>
    </row>
    <row r="283" spans="1:12" s="92" customFormat="1" ht="33.75" customHeight="1" x14ac:dyDescent="0.2">
      <c r="A283" s="62" t="s">
        <v>104</v>
      </c>
      <c r="B283" s="47" t="s">
        <v>95</v>
      </c>
      <c r="C283" s="47" t="s">
        <v>147</v>
      </c>
      <c r="D283" s="47" t="s">
        <v>222</v>
      </c>
      <c r="E283" s="45" t="s">
        <v>223</v>
      </c>
      <c r="F283" s="151">
        <v>101059000</v>
      </c>
      <c r="G283" s="151">
        <v>24800000</v>
      </c>
      <c r="H283" s="9">
        <f t="shared" si="58"/>
        <v>24.540120127846109</v>
      </c>
    </row>
    <row r="284" spans="1:12" s="92" customFormat="1" ht="100.5" customHeight="1" x14ac:dyDescent="0.2">
      <c r="A284" s="62" t="s">
        <v>107</v>
      </c>
      <c r="B284" s="47" t="s">
        <v>95</v>
      </c>
      <c r="C284" s="47" t="s">
        <v>148</v>
      </c>
      <c r="D284" s="47"/>
      <c r="E284" s="45" t="s">
        <v>204</v>
      </c>
      <c r="F284" s="18">
        <f>F285</f>
        <v>1183000</v>
      </c>
      <c r="G284" s="18">
        <f>G285</f>
        <v>250000</v>
      </c>
      <c r="H284" s="9">
        <f t="shared" si="58"/>
        <v>21.132713440405748</v>
      </c>
      <c r="J284" s="140"/>
      <c r="K284" s="140"/>
      <c r="L284" s="140"/>
    </row>
    <row r="285" spans="1:12" s="92" customFormat="1" ht="33" customHeight="1" x14ac:dyDescent="0.2">
      <c r="A285" s="62" t="s">
        <v>108</v>
      </c>
      <c r="B285" s="47" t="s">
        <v>95</v>
      </c>
      <c r="C285" s="47" t="s">
        <v>148</v>
      </c>
      <c r="D285" s="47" t="s">
        <v>222</v>
      </c>
      <c r="E285" s="45" t="s">
        <v>223</v>
      </c>
      <c r="F285" s="151">
        <v>1183000</v>
      </c>
      <c r="G285" s="151">
        <v>250000</v>
      </c>
      <c r="H285" s="9">
        <f t="shared" si="58"/>
        <v>21.132713440405748</v>
      </c>
    </row>
    <row r="286" spans="1:12" s="92" customFormat="1" ht="52.5" customHeight="1" x14ac:dyDescent="0.2">
      <c r="A286" s="62" t="s">
        <v>109</v>
      </c>
      <c r="B286" s="47" t="s">
        <v>95</v>
      </c>
      <c r="C286" s="47" t="s">
        <v>419</v>
      </c>
      <c r="D286" s="47"/>
      <c r="E286" s="45" t="s">
        <v>839</v>
      </c>
      <c r="F286" s="136">
        <f>F287</f>
        <v>591000</v>
      </c>
      <c r="G286" s="136">
        <f t="shared" ref="G286:G287" si="64">G287</f>
        <v>0</v>
      </c>
      <c r="H286" s="9">
        <f t="shared" si="58"/>
        <v>0</v>
      </c>
    </row>
    <row r="287" spans="1:12" s="92" customFormat="1" ht="86.25" customHeight="1" x14ac:dyDescent="0.2">
      <c r="A287" s="62" t="s">
        <v>110</v>
      </c>
      <c r="B287" s="47" t="s">
        <v>95</v>
      </c>
      <c r="C287" s="47" t="s">
        <v>1095</v>
      </c>
      <c r="D287" s="47"/>
      <c r="E287" s="45" t="s">
        <v>1096</v>
      </c>
      <c r="F287" s="136">
        <f>F288</f>
        <v>591000</v>
      </c>
      <c r="G287" s="136">
        <f t="shared" si="64"/>
        <v>0</v>
      </c>
      <c r="H287" s="9">
        <f t="shared" si="58"/>
        <v>0</v>
      </c>
    </row>
    <row r="288" spans="1:12" s="92" customFormat="1" ht="24" customHeight="1" x14ac:dyDescent="0.2">
      <c r="A288" s="62" t="s">
        <v>111</v>
      </c>
      <c r="B288" s="47" t="s">
        <v>95</v>
      </c>
      <c r="C288" s="47" t="s">
        <v>1095</v>
      </c>
      <c r="D288" s="47" t="s">
        <v>222</v>
      </c>
      <c r="E288" s="45" t="s">
        <v>223</v>
      </c>
      <c r="F288" s="151">
        <v>591000</v>
      </c>
      <c r="G288" s="151">
        <v>0</v>
      </c>
      <c r="H288" s="9">
        <f t="shared" si="58"/>
        <v>0</v>
      </c>
    </row>
    <row r="289" spans="1:8" s="92" customFormat="1" ht="25.5" customHeight="1" x14ac:dyDescent="0.2">
      <c r="A289" s="62" t="s">
        <v>113</v>
      </c>
      <c r="B289" s="43" t="s">
        <v>213</v>
      </c>
      <c r="C289" s="43"/>
      <c r="D289" s="43"/>
      <c r="E289" s="41" t="s">
        <v>214</v>
      </c>
      <c r="F289" s="8">
        <f>F290</f>
        <v>331002966.81</v>
      </c>
      <c r="G289" s="8">
        <f t="shared" ref="G289" si="65">G290</f>
        <v>71609958.810000002</v>
      </c>
      <c r="H289" s="8">
        <f t="shared" si="58"/>
        <v>21.634234732133095</v>
      </c>
    </row>
    <row r="290" spans="1:8" s="92" customFormat="1" ht="43.5" customHeight="1" x14ac:dyDescent="0.2">
      <c r="A290" s="62" t="s">
        <v>115</v>
      </c>
      <c r="B290" s="47" t="s">
        <v>213</v>
      </c>
      <c r="C290" s="47" t="s">
        <v>410</v>
      </c>
      <c r="D290" s="43"/>
      <c r="E290" s="72" t="s">
        <v>1039</v>
      </c>
      <c r="F290" s="9">
        <f>F291+F313</f>
        <v>331002966.81</v>
      </c>
      <c r="G290" s="9">
        <f t="shared" ref="G290" si="66">G291+G313</f>
        <v>71609958.810000002</v>
      </c>
      <c r="H290" s="9">
        <f t="shared" si="58"/>
        <v>21.634234732133095</v>
      </c>
    </row>
    <row r="291" spans="1:8" s="92" customFormat="1" ht="36" customHeight="1" x14ac:dyDescent="0.2">
      <c r="A291" s="62" t="s">
        <v>325</v>
      </c>
      <c r="B291" s="47" t="s">
        <v>213</v>
      </c>
      <c r="C291" s="47" t="s">
        <v>415</v>
      </c>
      <c r="D291" s="43"/>
      <c r="E291" s="45" t="s">
        <v>220</v>
      </c>
      <c r="F291" s="9">
        <f>F292+F295+F310+F304+F307+F302</f>
        <v>240004469.5</v>
      </c>
      <c r="G291" s="9">
        <f t="shared" ref="G291" si="67">G292+G295+G310+G304+G307+G302</f>
        <v>58271409</v>
      </c>
      <c r="H291" s="9">
        <f t="shared" si="58"/>
        <v>24.279301598589605</v>
      </c>
    </row>
    <row r="292" spans="1:8" s="92" customFormat="1" ht="49.5" customHeight="1" x14ac:dyDescent="0.2">
      <c r="A292" s="62" t="s">
        <v>326</v>
      </c>
      <c r="B292" s="47" t="s">
        <v>213</v>
      </c>
      <c r="C292" s="47" t="s">
        <v>416</v>
      </c>
      <c r="D292" s="47"/>
      <c r="E292" s="45" t="s">
        <v>221</v>
      </c>
      <c r="F292" s="18">
        <f>SUM(F293:F294)</f>
        <v>58110434.5</v>
      </c>
      <c r="G292" s="18">
        <f t="shared" ref="G292" si="68">SUM(G293:G294)</f>
        <v>15100950</v>
      </c>
      <c r="H292" s="9">
        <f t="shared" si="58"/>
        <v>25.986641005067685</v>
      </c>
    </row>
    <row r="293" spans="1:8" s="92" customFormat="1" ht="27.75" customHeight="1" x14ac:dyDescent="0.2">
      <c r="A293" s="62" t="s">
        <v>205</v>
      </c>
      <c r="B293" s="47" t="s">
        <v>213</v>
      </c>
      <c r="C293" s="47" t="s">
        <v>416</v>
      </c>
      <c r="D293" s="47" t="s">
        <v>105</v>
      </c>
      <c r="E293" s="45" t="s">
        <v>106</v>
      </c>
      <c r="F293" s="151">
        <v>21898052</v>
      </c>
      <c r="G293" s="151">
        <v>5046200</v>
      </c>
      <c r="H293" s="9">
        <f t="shared" si="58"/>
        <v>23.044058896197708</v>
      </c>
    </row>
    <row r="294" spans="1:8" s="92" customFormat="1" ht="28.5" customHeight="1" x14ac:dyDescent="0.2">
      <c r="A294" s="62" t="s">
        <v>206</v>
      </c>
      <c r="B294" s="47" t="s">
        <v>213</v>
      </c>
      <c r="C294" s="47" t="s">
        <v>416</v>
      </c>
      <c r="D294" s="47" t="s">
        <v>222</v>
      </c>
      <c r="E294" s="45" t="s">
        <v>223</v>
      </c>
      <c r="F294" s="151">
        <v>36212382.5</v>
      </c>
      <c r="G294" s="151">
        <v>10054750</v>
      </c>
      <c r="H294" s="9">
        <f t="shared" si="58"/>
        <v>27.766054884679292</v>
      </c>
    </row>
    <row r="295" spans="1:8" s="92" customFormat="1" ht="123.75" customHeight="1" x14ac:dyDescent="0.2">
      <c r="A295" s="62" t="s">
        <v>207</v>
      </c>
      <c r="B295" s="47" t="s">
        <v>213</v>
      </c>
      <c r="C295" s="47" t="s">
        <v>168</v>
      </c>
      <c r="D295" s="47"/>
      <c r="E295" s="45" t="s">
        <v>224</v>
      </c>
      <c r="F295" s="18">
        <f>F296+F299</f>
        <v>147073000</v>
      </c>
      <c r="G295" s="18">
        <f t="shared" ref="G295" si="69">G296+G299</f>
        <v>35358000</v>
      </c>
      <c r="H295" s="9">
        <f t="shared" si="58"/>
        <v>24.041122435797188</v>
      </c>
    </row>
    <row r="296" spans="1:8" s="92" customFormat="1" ht="125.25" customHeight="1" x14ac:dyDescent="0.2">
      <c r="A296" s="62" t="s">
        <v>209</v>
      </c>
      <c r="B296" s="47" t="s">
        <v>213</v>
      </c>
      <c r="C296" s="47" t="s">
        <v>149</v>
      </c>
      <c r="D296" s="47"/>
      <c r="E296" s="45" t="s">
        <v>225</v>
      </c>
      <c r="F296" s="18">
        <f>SUM(F297:F298)</f>
        <v>140041000</v>
      </c>
      <c r="G296" s="18">
        <f t="shared" ref="G296" si="70">SUM(G297:G298)</f>
        <v>33600000</v>
      </c>
      <c r="H296" s="9">
        <f t="shared" si="58"/>
        <v>23.992973486336144</v>
      </c>
    </row>
    <row r="297" spans="1:8" s="92" customFormat="1" ht="29.25" customHeight="1" x14ac:dyDescent="0.2">
      <c r="A297" s="62" t="s">
        <v>210</v>
      </c>
      <c r="B297" s="47" t="s">
        <v>213</v>
      </c>
      <c r="C297" s="47" t="s">
        <v>149</v>
      </c>
      <c r="D297" s="47" t="s">
        <v>105</v>
      </c>
      <c r="E297" s="45" t="s">
        <v>106</v>
      </c>
      <c r="F297" s="151">
        <v>50803812</v>
      </c>
      <c r="G297" s="151">
        <v>12130000</v>
      </c>
      <c r="H297" s="9">
        <f t="shared" si="58"/>
        <v>23.876161103816383</v>
      </c>
    </row>
    <row r="298" spans="1:8" s="92" customFormat="1" ht="26.25" customHeight="1" x14ac:dyDescent="0.2">
      <c r="A298" s="62" t="s">
        <v>211</v>
      </c>
      <c r="B298" s="47" t="s">
        <v>213</v>
      </c>
      <c r="C298" s="47" t="s">
        <v>149</v>
      </c>
      <c r="D298" s="47" t="s">
        <v>222</v>
      </c>
      <c r="E298" s="45" t="s">
        <v>223</v>
      </c>
      <c r="F298" s="151">
        <v>89237188</v>
      </c>
      <c r="G298" s="151">
        <v>21470000</v>
      </c>
      <c r="H298" s="9">
        <f t="shared" si="58"/>
        <v>24.059476190576511</v>
      </c>
    </row>
    <row r="299" spans="1:8" s="92" customFormat="1" ht="136.5" customHeight="1" x14ac:dyDescent="0.2">
      <c r="A299" s="62" t="s">
        <v>212</v>
      </c>
      <c r="B299" s="47" t="s">
        <v>213</v>
      </c>
      <c r="C299" s="47" t="s">
        <v>137</v>
      </c>
      <c r="D299" s="47"/>
      <c r="E299" s="45" t="s">
        <v>229</v>
      </c>
      <c r="F299" s="18">
        <f>SUM(F300:F301)</f>
        <v>7032000</v>
      </c>
      <c r="G299" s="18">
        <f t="shared" ref="G299" si="71">SUM(G300:G301)</f>
        <v>1758000</v>
      </c>
      <c r="H299" s="9">
        <f t="shared" si="58"/>
        <v>25</v>
      </c>
    </row>
    <row r="300" spans="1:8" s="92" customFormat="1" ht="32.25" customHeight="1" x14ac:dyDescent="0.2">
      <c r="A300" s="62" t="s">
        <v>215</v>
      </c>
      <c r="B300" s="47" t="s">
        <v>213</v>
      </c>
      <c r="C300" s="47" t="s">
        <v>137</v>
      </c>
      <c r="D300" s="47" t="s">
        <v>105</v>
      </c>
      <c r="E300" s="45" t="s">
        <v>106</v>
      </c>
      <c r="F300" s="151">
        <v>2587086</v>
      </c>
      <c r="G300" s="151">
        <v>645000</v>
      </c>
      <c r="H300" s="9">
        <f t="shared" si="58"/>
        <v>24.931525275928205</v>
      </c>
    </row>
    <row r="301" spans="1:8" s="92" customFormat="1" ht="33" customHeight="1" x14ac:dyDescent="0.2">
      <c r="A301" s="62" t="s">
        <v>873</v>
      </c>
      <c r="B301" s="47" t="s">
        <v>213</v>
      </c>
      <c r="C301" s="47" t="s">
        <v>137</v>
      </c>
      <c r="D301" s="47" t="s">
        <v>222</v>
      </c>
      <c r="E301" s="45" t="s">
        <v>223</v>
      </c>
      <c r="F301" s="151">
        <v>4444914</v>
      </c>
      <c r="G301" s="151">
        <v>1113000</v>
      </c>
      <c r="H301" s="9">
        <f t="shared" si="58"/>
        <v>25.039854539367916</v>
      </c>
    </row>
    <row r="302" spans="1:8" s="92" customFormat="1" ht="53.25" customHeight="1" x14ac:dyDescent="0.2">
      <c r="A302" s="62" t="s">
        <v>874</v>
      </c>
      <c r="B302" s="47" t="s">
        <v>213</v>
      </c>
      <c r="C302" s="47" t="s">
        <v>1091</v>
      </c>
      <c r="D302" s="47"/>
      <c r="E302" s="45" t="s">
        <v>1092</v>
      </c>
      <c r="F302" s="18">
        <f>F303</f>
        <v>100000</v>
      </c>
      <c r="G302" s="18">
        <f t="shared" ref="G302" si="72">G303</f>
        <v>0</v>
      </c>
      <c r="H302" s="9">
        <f t="shared" si="58"/>
        <v>0</v>
      </c>
    </row>
    <row r="303" spans="1:8" s="92" customFormat="1" ht="33" customHeight="1" x14ac:dyDescent="0.2">
      <c r="A303" s="62" t="s">
        <v>875</v>
      </c>
      <c r="B303" s="47" t="s">
        <v>213</v>
      </c>
      <c r="C303" s="47" t="s">
        <v>1091</v>
      </c>
      <c r="D303" s="47" t="s">
        <v>222</v>
      </c>
      <c r="E303" s="45" t="s">
        <v>223</v>
      </c>
      <c r="F303" s="151">
        <v>100000</v>
      </c>
      <c r="G303" s="151">
        <v>0</v>
      </c>
      <c r="H303" s="9">
        <f t="shared" si="58"/>
        <v>0</v>
      </c>
    </row>
    <row r="304" spans="1:8" s="92" customFormat="1" ht="47.25" customHeight="1" x14ac:dyDescent="0.2">
      <c r="A304" s="62" t="s">
        <v>876</v>
      </c>
      <c r="B304" s="47" t="s">
        <v>213</v>
      </c>
      <c r="C304" s="47" t="s">
        <v>781</v>
      </c>
      <c r="D304" s="47"/>
      <c r="E304" s="45" t="s">
        <v>780</v>
      </c>
      <c r="F304" s="9">
        <f>SUM(F305:F306)</f>
        <v>15545935</v>
      </c>
      <c r="G304" s="9">
        <f t="shared" ref="G304" si="73">SUM(G305:G306)</f>
        <v>3746185</v>
      </c>
      <c r="H304" s="9">
        <f t="shared" si="58"/>
        <v>24.097521313449462</v>
      </c>
    </row>
    <row r="305" spans="1:8" s="92" customFormat="1" ht="28.5" customHeight="1" x14ac:dyDescent="0.2">
      <c r="A305" s="62" t="s">
        <v>877</v>
      </c>
      <c r="B305" s="47" t="s">
        <v>213</v>
      </c>
      <c r="C305" s="47" t="s">
        <v>781</v>
      </c>
      <c r="D305" s="47" t="s">
        <v>105</v>
      </c>
      <c r="E305" s="45" t="s">
        <v>106</v>
      </c>
      <c r="F305" s="151">
        <v>7739080</v>
      </c>
      <c r="G305" s="151">
        <v>1780000</v>
      </c>
      <c r="H305" s="9">
        <f t="shared" si="58"/>
        <v>23.000149888617251</v>
      </c>
    </row>
    <row r="306" spans="1:8" s="92" customFormat="1" ht="30.75" customHeight="1" x14ac:dyDescent="0.2">
      <c r="A306" s="62" t="s">
        <v>878</v>
      </c>
      <c r="B306" s="47" t="s">
        <v>213</v>
      </c>
      <c r="C306" s="47" t="s">
        <v>781</v>
      </c>
      <c r="D306" s="47" t="s">
        <v>222</v>
      </c>
      <c r="E306" s="45" t="s">
        <v>223</v>
      </c>
      <c r="F306" s="151">
        <v>7806855</v>
      </c>
      <c r="G306" s="151">
        <v>1966185</v>
      </c>
      <c r="H306" s="9">
        <f t="shared" si="58"/>
        <v>25.185365938012172</v>
      </c>
    </row>
    <row r="307" spans="1:8" s="92" customFormat="1" ht="68.25" customHeight="1" x14ac:dyDescent="0.2">
      <c r="A307" s="62" t="s">
        <v>879</v>
      </c>
      <c r="B307" s="47" t="s">
        <v>213</v>
      </c>
      <c r="C307" s="47" t="s">
        <v>783</v>
      </c>
      <c r="D307" s="47"/>
      <c r="E307" s="45" t="s">
        <v>782</v>
      </c>
      <c r="F307" s="9">
        <f>F308+F309</f>
        <v>10910100</v>
      </c>
      <c r="G307" s="9">
        <f t="shared" ref="G307" si="74">G308+G309</f>
        <v>2000000</v>
      </c>
      <c r="H307" s="9">
        <f t="shared" si="58"/>
        <v>18.331637656850074</v>
      </c>
    </row>
    <row r="308" spans="1:8" s="92" customFormat="1" ht="32.25" customHeight="1" x14ac:dyDescent="0.2">
      <c r="A308" s="62" t="s">
        <v>880</v>
      </c>
      <c r="B308" s="47" t="s">
        <v>213</v>
      </c>
      <c r="C308" s="47" t="s">
        <v>783</v>
      </c>
      <c r="D308" s="47" t="s">
        <v>105</v>
      </c>
      <c r="E308" s="45" t="s">
        <v>106</v>
      </c>
      <c r="F308" s="151">
        <v>4126090</v>
      </c>
      <c r="G308" s="151">
        <v>748810</v>
      </c>
      <c r="H308" s="9">
        <f t="shared" si="58"/>
        <v>18.148174179428949</v>
      </c>
    </row>
    <row r="309" spans="1:8" s="92" customFormat="1" ht="32.25" customHeight="1" x14ac:dyDescent="0.2">
      <c r="A309" s="62" t="s">
        <v>881</v>
      </c>
      <c r="B309" s="47" t="s">
        <v>213</v>
      </c>
      <c r="C309" s="47" t="s">
        <v>783</v>
      </c>
      <c r="D309" s="47" t="s">
        <v>222</v>
      </c>
      <c r="E309" s="45" t="s">
        <v>223</v>
      </c>
      <c r="F309" s="151">
        <v>6784010</v>
      </c>
      <c r="G309" s="151">
        <v>1251190</v>
      </c>
      <c r="H309" s="9">
        <f t="shared" si="58"/>
        <v>18.443221634402072</v>
      </c>
    </row>
    <row r="310" spans="1:8" s="92" customFormat="1" ht="52.5" customHeight="1" x14ac:dyDescent="0.2">
      <c r="A310" s="62" t="s">
        <v>882</v>
      </c>
      <c r="B310" s="47" t="s">
        <v>213</v>
      </c>
      <c r="C310" s="47" t="s">
        <v>945</v>
      </c>
      <c r="D310" s="47"/>
      <c r="E310" s="45" t="s">
        <v>774</v>
      </c>
      <c r="F310" s="18">
        <f>SUM(F311:F312)</f>
        <v>8265000</v>
      </c>
      <c r="G310" s="18">
        <f t="shared" ref="G310" si="75">SUM(G311:G312)</f>
        <v>2066274</v>
      </c>
      <c r="H310" s="9">
        <f t="shared" si="58"/>
        <v>25.000290381125229</v>
      </c>
    </row>
    <row r="311" spans="1:8" s="92" customFormat="1" ht="26.25" customHeight="1" x14ac:dyDescent="0.2">
      <c r="A311" s="62" t="s">
        <v>883</v>
      </c>
      <c r="B311" s="47" t="s">
        <v>213</v>
      </c>
      <c r="C311" s="47" t="s">
        <v>945</v>
      </c>
      <c r="D311" s="47" t="s">
        <v>105</v>
      </c>
      <c r="E311" s="45" t="s">
        <v>106</v>
      </c>
      <c r="F311" s="151">
        <v>3503168</v>
      </c>
      <c r="G311" s="151">
        <v>875910</v>
      </c>
      <c r="H311" s="9">
        <f t="shared" si="58"/>
        <v>25.003368379706597</v>
      </c>
    </row>
    <row r="312" spans="1:8" s="92" customFormat="1" ht="31.5" customHeight="1" x14ac:dyDescent="0.2">
      <c r="A312" s="62" t="s">
        <v>884</v>
      </c>
      <c r="B312" s="47" t="s">
        <v>213</v>
      </c>
      <c r="C312" s="47" t="s">
        <v>945</v>
      </c>
      <c r="D312" s="47" t="s">
        <v>222</v>
      </c>
      <c r="E312" s="45" t="s">
        <v>223</v>
      </c>
      <c r="F312" s="151">
        <v>4761832</v>
      </c>
      <c r="G312" s="151">
        <v>1190364</v>
      </c>
      <c r="H312" s="9">
        <f t="shared" si="58"/>
        <v>24.998025969836817</v>
      </c>
    </row>
    <row r="313" spans="1:8" s="92" customFormat="1" ht="51.75" customHeight="1" x14ac:dyDescent="0.2">
      <c r="A313" s="62" t="s">
        <v>885</v>
      </c>
      <c r="B313" s="47" t="s">
        <v>213</v>
      </c>
      <c r="C313" s="47" t="s">
        <v>419</v>
      </c>
      <c r="D313" s="47"/>
      <c r="E313" s="45" t="s">
        <v>208</v>
      </c>
      <c r="F313" s="9">
        <f>F314+F317+F319</f>
        <v>90998497.310000002</v>
      </c>
      <c r="G313" s="9">
        <f>G314+G317+G319</f>
        <v>13338549.810000001</v>
      </c>
      <c r="H313" s="9">
        <f t="shared" si="58"/>
        <v>14.657989092457466</v>
      </c>
    </row>
    <row r="314" spans="1:8" s="92" customFormat="1" ht="78.75" customHeight="1" x14ac:dyDescent="0.2">
      <c r="A314" s="62" t="s">
        <v>226</v>
      </c>
      <c r="B314" s="47" t="s">
        <v>213</v>
      </c>
      <c r="C314" s="47" t="s">
        <v>816</v>
      </c>
      <c r="D314" s="47"/>
      <c r="E314" s="45" t="s">
        <v>815</v>
      </c>
      <c r="F314" s="9">
        <f>F316+F315</f>
        <v>52187810.310000002</v>
      </c>
      <c r="G314" s="9">
        <f t="shared" ref="G314" si="76">G316</f>
        <v>13338549.810000001</v>
      </c>
      <c r="H314" s="9">
        <f t="shared" si="58"/>
        <v>25.558745865687577</v>
      </c>
    </row>
    <row r="315" spans="1:8" s="92" customFormat="1" ht="28.5" customHeight="1" x14ac:dyDescent="0.2">
      <c r="A315" s="62" t="s">
        <v>227</v>
      </c>
      <c r="B315" s="47" t="s">
        <v>213</v>
      </c>
      <c r="C315" s="47" t="s">
        <v>816</v>
      </c>
      <c r="D315" s="47" t="s">
        <v>105</v>
      </c>
      <c r="E315" s="45" t="s">
        <v>106</v>
      </c>
      <c r="F315" s="151">
        <v>3288260.5</v>
      </c>
      <c r="G315" s="151">
        <v>0</v>
      </c>
      <c r="H315" s="9">
        <f t="shared" si="58"/>
        <v>0</v>
      </c>
    </row>
    <row r="316" spans="1:8" s="92" customFormat="1" ht="30" customHeight="1" x14ac:dyDescent="0.2">
      <c r="A316" s="62" t="s">
        <v>228</v>
      </c>
      <c r="B316" s="47" t="s">
        <v>213</v>
      </c>
      <c r="C316" s="47" t="s">
        <v>816</v>
      </c>
      <c r="D316" s="47" t="s">
        <v>222</v>
      </c>
      <c r="E316" s="45" t="s">
        <v>223</v>
      </c>
      <c r="F316" s="151">
        <v>48899549.810000002</v>
      </c>
      <c r="G316" s="151">
        <v>13338549.810000001</v>
      </c>
      <c r="H316" s="9">
        <f t="shared" si="58"/>
        <v>27.277449100916375</v>
      </c>
    </row>
    <row r="317" spans="1:8" s="92" customFormat="1" ht="42" customHeight="1" x14ac:dyDescent="0.2">
      <c r="A317" s="62" t="s">
        <v>230</v>
      </c>
      <c r="B317" s="47" t="s">
        <v>213</v>
      </c>
      <c r="C317" s="47" t="s">
        <v>982</v>
      </c>
      <c r="D317" s="47"/>
      <c r="E317" s="45" t="s">
        <v>1054</v>
      </c>
      <c r="F317" s="9">
        <f t="shared" ref="F317:G317" si="77">F318</f>
        <v>17465000</v>
      </c>
      <c r="G317" s="9">
        <f t="shared" si="77"/>
        <v>0</v>
      </c>
      <c r="H317" s="9">
        <f t="shared" si="58"/>
        <v>0</v>
      </c>
    </row>
    <row r="318" spans="1:8" s="92" customFormat="1" ht="51.75" customHeight="1" x14ac:dyDescent="0.2">
      <c r="A318" s="62" t="s">
        <v>231</v>
      </c>
      <c r="B318" s="47" t="s">
        <v>213</v>
      </c>
      <c r="C318" s="47" t="s">
        <v>982</v>
      </c>
      <c r="D318" s="47" t="s">
        <v>552</v>
      </c>
      <c r="E318" s="49" t="s">
        <v>7</v>
      </c>
      <c r="F318" s="151">
        <v>17465000</v>
      </c>
      <c r="G318" s="151">
        <v>0</v>
      </c>
      <c r="H318" s="9">
        <f t="shared" si="58"/>
        <v>0</v>
      </c>
    </row>
    <row r="319" spans="1:8" s="92" customFormat="1" ht="54" customHeight="1" x14ac:dyDescent="0.2">
      <c r="A319" s="62" t="s">
        <v>626</v>
      </c>
      <c r="B319" s="47" t="s">
        <v>213</v>
      </c>
      <c r="C319" s="47" t="s">
        <v>1088</v>
      </c>
      <c r="D319" s="47"/>
      <c r="E319" s="49" t="s">
        <v>1089</v>
      </c>
      <c r="F319" s="9">
        <f>F320</f>
        <v>21345687</v>
      </c>
      <c r="G319" s="9">
        <f t="shared" ref="G319" si="78">G320</f>
        <v>0</v>
      </c>
      <c r="H319" s="9">
        <f t="shared" si="58"/>
        <v>0</v>
      </c>
    </row>
    <row r="320" spans="1:8" s="92" customFormat="1" ht="44.25" customHeight="1" x14ac:dyDescent="0.2">
      <c r="A320" s="62" t="s">
        <v>232</v>
      </c>
      <c r="B320" s="47" t="s">
        <v>213</v>
      </c>
      <c r="C320" s="47" t="s">
        <v>1088</v>
      </c>
      <c r="D320" s="47" t="s">
        <v>552</v>
      </c>
      <c r="E320" s="49" t="s">
        <v>7</v>
      </c>
      <c r="F320" s="151">
        <v>21345687</v>
      </c>
      <c r="G320" s="151">
        <v>0</v>
      </c>
      <c r="H320" s="9">
        <f t="shared" si="58"/>
        <v>0</v>
      </c>
    </row>
    <row r="321" spans="1:8" s="92" customFormat="1" ht="32.25" customHeight="1" x14ac:dyDescent="0.2">
      <c r="A321" s="62" t="s">
        <v>327</v>
      </c>
      <c r="B321" s="43" t="s">
        <v>320</v>
      </c>
      <c r="C321" s="43"/>
      <c r="D321" s="43"/>
      <c r="E321" s="41" t="s">
        <v>321</v>
      </c>
      <c r="F321" s="8">
        <f>F322</f>
        <v>38987188</v>
      </c>
      <c r="G321" s="8">
        <f t="shared" ref="G321" si="79">G322</f>
        <v>9325518.1799999997</v>
      </c>
      <c r="H321" s="8">
        <f t="shared" si="58"/>
        <v>23.919442920582014</v>
      </c>
    </row>
    <row r="322" spans="1:8" s="92" customFormat="1" ht="48.75" customHeight="1" x14ac:dyDescent="0.2">
      <c r="A322" s="62" t="s">
        <v>328</v>
      </c>
      <c r="B322" s="47" t="s">
        <v>320</v>
      </c>
      <c r="C322" s="47" t="s">
        <v>410</v>
      </c>
      <c r="D322" s="47"/>
      <c r="E322" s="72" t="s">
        <v>1039</v>
      </c>
      <c r="F322" s="9">
        <f>F323+F326</f>
        <v>38987188</v>
      </c>
      <c r="G322" s="9">
        <f t="shared" ref="G322" si="80">G323+G326</f>
        <v>9325518.1799999997</v>
      </c>
      <c r="H322" s="9">
        <f t="shared" si="58"/>
        <v>23.919442920582014</v>
      </c>
    </row>
    <row r="323" spans="1:8" s="92" customFormat="1" ht="36" customHeight="1" x14ac:dyDescent="0.2">
      <c r="A323" s="62" t="s">
        <v>329</v>
      </c>
      <c r="B323" s="47" t="s">
        <v>320</v>
      </c>
      <c r="C323" s="47" t="s">
        <v>415</v>
      </c>
      <c r="D323" s="47"/>
      <c r="E323" s="45" t="s">
        <v>220</v>
      </c>
      <c r="F323" s="18">
        <f>F324</f>
        <v>17958082</v>
      </c>
      <c r="G323" s="18">
        <f t="shared" ref="G323" si="81">G324</f>
        <v>4267500</v>
      </c>
      <c r="H323" s="9">
        <f t="shared" si="58"/>
        <v>23.763673648444193</v>
      </c>
    </row>
    <row r="324" spans="1:8" s="92" customFormat="1" ht="56.25" customHeight="1" x14ac:dyDescent="0.2">
      <c r="A324" s="62" t="s">
        <v>233</v>
      </c>
      <c r="B324" s="47" t="s">
        <v>320</v>
      </c>
      <c r="C324" s="47" t="s">
        <v>416</v>
      </c>
      <c r="D324" s="47"/>
      <c r="E324" s="45" t="s">
        <v>221</v>
      </c>
      <c r="F324" s="18">
        <f t="shared" ref="F324:G324" si="82">F325</f>
        <v>17958082</v>
      </c>
      <c r="G324" s="18">
        <f t="shared" si="82"/>
        <v>4267500</v>
      </c>
      <c r="H324" s="9">
        <f t="shared" si="58"/>
        <v>23.763673648444193</v>
      </c>
    </row>
    <row r="325" spans="1:8" s="92" customFormat="1" ht="36" customHeight="1" x14ac:dyDescent="0.2">
      <c r="A325" s="62" t="s">
        <v>1013</v>
      </c>
      <c r="B325" s="47" t="s">
        <v>320</v>
      </c>
      <c r="C325" s="47" t="s">
        <v>416</v>
      </c>
      <c r="D325" s="47" t="s">
        <v>222</v>
      </c>
      <c r="E325" s="45" t="s">
        <v>223</v>
      </c>
      <c r="F325" s="151">
        <v>17958082</v>
      </c>
      <c r="G325" s="151">
        <v>4267500</v>
      </c>
      <c r="H325" s="9">
        <f t="shared" si="58"/>
        <v>23.763673648444193</v>
      </c>
    </row>
    <row r="326" spans="1:8" s="92" customFormat="1" ht="36" customHeight="1" x14ac:dyDescent="0.2">
      <c r="A326" s="62" t="s">
        <v>1014</v>
      </c>
      <c r="B326" s="47" t="s">
        <v>320</v>
      </c>
      <c r="C326" s="47" t="s">
        <v>417</v>
      </c>
      <c r="D326" s="47"/>
      <c r="E326" s="45" t="s">
        <v>172</v>
      </c>
      <c r="F326" s="18">
        <f>F327+F329</f>
        <v>21029106</v>
      </c>
      <c r="G326" s="18">
        <f>G327+G329</f>
        <v>5058018.18</v>
      </c>
      <c r="H326" s="9">
        <f t="shared" si="58"/>
        <v>24.052464141842261</v>
      </c>
    </row>
    <row r="327" spans="1:8" s="92" customFormat="1" ht="56.25" customHeight="1" x14ac:dyDescent="0.2">
      <c r="A327" s="62" t="s">
        <v>1015</v>
      </c>
      <c r="B327" s="47" t="s">
        <v>320</v>
      </c>
      <c r="C327" s="47" t="s">
        <v>418</v>
      </c>
      <c r="D327" s="47"/>
      <c r="E327" s="45" t="s">
        <v>234</v>
      </c>
      <c r="F327" s="18">
        <f t="shared" ref="F327:G327" si="83">F328</f>
        <v>19596806</v>
      </c>
      <c r="G327" s="18">
        <f t="shared" si="83"/>
        <v>4797600</v>
      </c>
      <c r="H327" s="9">
        <f t="shared" si="58"/>
        <v>24.481540512265109</v>
      </c>
    </row>
    <row r="328" spans="1:8" s="92" customFormat="1" ht="29.25" customHeight="1" x14ac:dyDescent="0.2">
      <c r="A328" s="62" t="s">
        <v>235</v>
      </c>
      <c r="B328" s="47" t="s">
        <v>320</v>
      </c>
      <c r="C328" s="47" t="s">
        <v>418</v>
      </c>
      <c r="D328" s="47" t="s">
        <v>105</v>
      </c>
      <c r="E328" s="45" t="s">
        <v>106</v>
      </c>
      <c r="F328" s="151">
        <v>19596806</v>
      </c>
      <c r="G328" s="151">
        <v>4797600</v>
      </c>
      <c r="H328" s="9">
        <f t="shared" si="58"/>
        <v>24.481540512265109</v>
      </c>
    </row>
    <row r="329" spans="1:8" s="92" customFormat="1" ht="114" customHeight="1" x14ac:dyDescent="0.2">
      <c r="A329" s="62" t="s">
        <v>70</v>
      </c>
      <c r="B329" s="47" t="s">
        <v>320</v>
      </c>
      <c r="C329" s="47" t="s">
        <v>831</v>
      </c>
      <c r="D329" s="47"/>
      <c r="E329" s="119" t="s">
        <v>832</v>
      </c>
      <c r="F329" s="18">
        <f>F330</f>
        <v>1432300</v>
      </c>
      <c r="G329" s="18">
        <f t="shared" ref="G329" si="84">G330</f>
        <v>260418.18</v>
      </c>
      <c r="H329" s="9">
        <f t="shared" si="58"/>
        <v>18.181818054876771</v>
      </c>
    </row>
    <row r="330" spans="1:8" s="92" customFormat="1" ht="25.5" customHeight="1" x14ac:dyDescent="0.2">
      <c r="A330" s="62" t="s">
        <v>236</v>
      </c>
      <c r="B330" s="47" t="s">
        <v>320</v>
      </c>
      <c r="C330" s="47" t="s">
        <v>831</v>
      </c>
      <c r="D330" s="47" t="s">
        <v>105</v>
      </c>
      <c r="E330" s="119" t="s">
        <v>106</v>
      </c>
      <c r="F330" s="151">
        <v>1432300</v>
      </c>
      <c r="G330" s="151">
        <v>260418.18</v>
      </c>
      <c r="H330" s="9">
        <f t="shared" si="58"/>
        <v>18.181818054876771</v>
      </c>
    </row>
    <row r="331" spans="1:8" s="92" customFormat="1" ht="26.25" customHeight="1" x14ac:dyDescent="0.2">
      <c r="A331" s="62" t="s">
        <v>1016</v>
      </c>
      <c r="B331" s="43" t="s">
        <v>249</v>
      </c>
      <c r="C331" s="43"/>
      <c r="D331" s="43"/>
      <c r="E331" s="41" t="s">
        <v>118</v>
      </c>
      <c r="F331" s="8">
        <f>F332</f>
        <v>450000</v>
      </c>
      <c r="G331" s="8">
        <f t="shared" ref="G331" si="85">G332</f>
        <v>63200</v>
      </c>
      <c r="H331" s="8">
        <f t="shared" ref="H331:H394" si="86">G331/F331*100</f>
        <v>14.044444444444446</v>
      </c>
    </row>
    <row r="332" spans="1:8" s="92" customFormat="1" ht="44.25" customHeight="1" x14ac:dyDescent="0.2">
      <c r="A332" s="62" t="s">
        <v>1017</v>
      </c>
      <c r="B332" s="47" t="s">
        <v>249</v>
      </c>
      <c r="C332" s="47" t="s">
        <v>426</v>
      </c>
      <c r="D332" s="47"/>
      <c r="E332" s="45" t="s">
        <v>930</v>
      </c>
      <c r="F332" s="11">
        <f>F333+F336+F343</f>
        <v>450000</v>
      </c>
      <c r="G332" s="11">
        <f t="shared" ref="G332" si="87">G333+G336+G343</f>
        <v>63200</v>
      </c>
      <c r="H332" s="9">
        <f t="shared" si="86"/>
        <v>14.044444444444446</v>
      </c>
    </row>
    <row r="333" spans="1:8" s="92" customFormat="1" ht="34.5" customHeight="1" x14ac:dyDescent="0.2">
      <c r="A333" s="62" t="s">
        <v>1018</v>
      </c>
      <c r="B333" s="47" t="s">
        <v>249</v>
      </c>
      <c r="C333" s="47" t="s">
        <v>428</v>
      </c>
      <c r="D333" s="47"/>
      <c r="E333" s="45" t="s">
        <v>161</v>
      </c>
      <c r="F333" s="11">
        <f>F334</f>
        <v>40000</v>
      </c>
      <c r="G333" s="11">
        <f t="shared" ref="G333:G334" si="88">G334</f>
        <v>0</v>
      </c>
      <c r="H333" s="9">
        <f t="shared" si="86"/>
        <v>0</v>
      </c>
    </row>
    <row r="334" spans="1:8" s="92" customFormat="1" ht="41.25" customHeight="1" x14ac:dyDescent="0.2">
      <c r="A334" s="62" t="s">
        <v>237</v>
      </c>
      <c r="B334" s="47" t="s">
        <v>249</v>
      </c>
      <c r="C334" s="47" t="s">
        <v>453</v>
      </c>
      <c r="D334" s="47"/>
      <c r="E334" s="45" t="s">
        <v>258</v>
      </c>
      <c r="F334" s="11">
        <f>F335</f>
        <v>40000</v>
      </c>
      <c r="G334" s="11">
        <f t="shared" si="88"/>
        <v>0</v>
      </c>
      <c r="H334" s="9">
        <f t="shared" si="86"/>
        <v>0</v>
      </c>
    </row>
    <row r="335" spans="1:8" s="92" customFormat="1" ht="37.5" customHeight="1" x14ac:dyDescent="0.2">
      <c r="A335" s="62" t="s">
        <v>238</v>
      </c>
      <c r="B335" s="47" t="s">
        <v>249</v>
      </c>
      <c r="C335" s="47" t="s">
        <v>453</v>
      </c>
      <c r="D335" s="47" t="s">
        <v>552</v>
      </c>
      <c r="E335" s="49" t="s">
        <v>553</v>
      </c>
      <c r="F335" s="151">
        <v>40000</v>
      </c>
      <c r="G335" s="151">
        <v>0</v>
      </c>
      <c r="H335" s="9">
        <f t="shared" si="86"/>
        <v>0</v>
      </c>
    </row>
    <row r="336" spans="1:8" s="92" customFormat="1" ht="44.25" customHeight="1" x14ac:dyDescent="0.2">
      <c r="A336" s="62" t="s">
        <v>239</v>
      </c>
      <c r="B336" s="47" t="s">
        <v>249</v>
      </c>
      <c r="C336" s="47" t="s">
        <v>467</v>
      </c>
      <c r="D336" s="47"/>
      <c r="E336" s="49" t="s">
        <v>468</v>
      </c>
      <c r="F336" s="11">
        <f>F337+F341+F339</f>
        <v>350000</v>
      </c>
      <c r="G336" s="11">
        <f t="shared" ref="G336" si="89">G337+G341+G339</f>
        <v>63200</v>
      </c>
      <c r="H336" s="9">
        <f t="shared" si="86"/>
        <v>18.057142857142857</v>
      </c>
    </row>
    <row r="337" spans="1:8" s="92" customFormat="1" ht="52.5" customHeight="1" x14ac:dyDescent="0.2">
      <c r="A337" s="62" t="s">
        <v>243</v>
      </c>
      <c r="B337" s="47" t="s">
        <v>249</v>
      </c>
      <c r="C337" s="47" t="s">
        <v>176</v>
      </c>
      <c r="D337" s="47"/>
      <c r="E337" s="49" t="s">
        <v>177</v>
      </c>
      <c r="F337" s="11">
        <f>F338</f>
        <v>40000</v>
      </c>
      <c r="G337" s="11">
        <f t="shared" ref="G337" si="90">G338</f>
        <v>0</v>
      </c>
      <c r="H337" s="9">
        <f t="shared" si="86"/>
        <v>0</v>
      </c>
    </row>
    <row r="338" spans="1:8" s="92" customFormat="1" ht="31.5" customHeight="1" x14ac:dyDescent="0.2">
      <c r="A338" s="62" t="s">
        <v>244</v>
      </c>
      <c r="B338" s="47" t="s">
        <v>249</v>
      </c>
      <c r="C338" s="47" t="s">
        <v>176</v>
      </c>
      <c r="D338" s="47" t="s">
        <v>552</v>
      </c>
      <c r="E338" s="49" t="s">
        <v>553</v>
      </c>
      <c r="F338" s="151">
        <v>40000</v>
      </c>
      <c r="G338" s="151">
        <v>0</v>
      </c>
      <c r="H338" s="9">
        <f t="shared" si="86"/>
        <v>0</v>
      </c>
    </row>
    <row r="339" spans="1:8" s="92" customFormat="1" ht="32.25" customHeight="1" x14ac:dyDescent="0.2">
      <c r="A339" s="62" t="s">
        <v>246</v>
      </c>
      <c r="B339" s="47" t="s">
        <v>249</v>
      </c>
      <c r="C339" s="47" t="s">
        <v>943</v>
      </c>
      <c r="D339" s="47"/>
      <c r="E339" s="49" t="s">
        <v>944</v>
      </c>
      <c r="F339" s="11">
        <f>F340</f>
        <v>295000</v>
      </c>
      <c r="G339" s="11">
        <f t="shared" ref="G339" si="91">G340</f>
        <v>48200</v>
      </c>
      <c r="H339" s="9">
        <f t="shared" si="86"/>
        <v>16.338983050847457</v>
      </c>
    </row>
    <row r="340" spans="1:8" s="92" customFormat="1" ht="36" customHeight="1" x14ac:dyDescent="0.2">
      <c r="A340" s="62" t="s">
        <v>247</v>
      </c>
      <c r="B340" s="47" t="s">
        <v>249</v>
      </c>
      <c r="C340" s="47" t="s">
        <v>943</v>
      </c>
      <c r="D340" s="47" t="s">
        <v>552</v>
      </c>
      <c r="E340" s="49" t="s">
        <v>553</v>
      </c>
      <c r="F340" s="151">
        <v>295000</v>
      </c>
      <c r="G340" s="151">
        <v>48200</v>
      </c>
      <c r="H340" s="9">
        <f t="shared" si="86"/>
        <v>16.338983050847457</v>
      </c>
    </row>
    <row r="341" spans="1:8" s="92" customFormat="1" ht="32.25" customHeight="1" x14ac:dyDescent="0.2">
      <c r="A341" s="62" t="s">
        <v>248</v>
      </c>
      <c r="B341" s="47" t="s">
        <v>249</v>
      </c>
      <c r="C341" s="47" t="s">
        <v>164</v>
      </c>
      <c r="D341" s="47"/>
      <c r="E341" s="74" t="s">
        <v>163</v>
      </c>
      <c r="F341" s="11">
        <f>F342</f>
        <v>15000</v>
      </c>
      <c r="G341" s="11">
        <f t="shared" ref="G341" si="92">G342</f>
        <v>15000</v>
      </c>
      <c r="H341" s="9">
        <f t="shared" si="86"/>
        <v>100</v>
      </c>
    </row>
    <row r="342" spans="1:8" s="92" customFormat="1" ht="36.75" customHeight="1" x14ac:dyDescent="0.2">
      <c r="A342" s="62" t="s">
        <v>886</v>
      </c>
      <c r="B342" s="47" t="s">
        <v>249</v>
      </c>
      <c r="C342" s="47" t="s">
        <v>164</v>
      </c>
      <c r="D342" s="47" t="s">
        <v>552</v>
      </c>
      <c r="E342" s="49" t="s">
        <v>553</v>
      </c>
      <c r="F342" s="151">
        <v>15000</v>
      </c>
      <c r="G342" s="151">
        <v>15000</v>
      </c>
      <c r="H342" s="9">
        <f t="shared" si="86"/>
        <v>100</v>
      </c>
    </row>
    <row r="343" spans="1:8" s="92" customFormat="1" ht="30.75" customHeight="1" x14ac:dyDescent="0.2">
      <c r="A343" s="62" t="s">
        <v>887</v>
      </c>
      <c r="B343" s="47" t="s">
        <v>249</v>
      </c>
      <c r="C343" s="47" t="s">
        <v>855</v>
      </c>
      <c r="D343" s="47"/>
      <c r="E343" s="49" t="s">
        <v>854</v>
      </c>
      <c r="F343" s="11">
        <f>F344</f>
        <v>60000</v>
      </c>
      <c r="G343" s="11">
        <f t="shared" ref="G343:G344" si="93">G344</f>
        <v>0</v>
      </c>
      <c r="H343" s="9">
        <f t="shared" si="86"/>
        <v>0</v>
      </c>
    </row>
    <row r="344" spans="1:8" s="92" customFormat="1" ht="51.75" customHeight="1" x14ac:dyDescent="0.2">
      <c r="A344" s="62" t="s">
        <v>888</v>
      </c>
      <c r="B344" s="47" t="s">
        <v>249</v>
      </c>
      <c r="C344" s="47" t="s">
        <v>857</v>
      </c>
      <c r="D344" s="47"/>
      <c r="E344" s="49" t="s">
        <v>856</v>
      </c>
      <c r="F344" s="11">
        <f>F345</f>
        <v>60000</v>
      </c>
      <c r="G344" s="11">
        <f t="shared" si="93"/>
        <v>0</v>
      </c>
      <c r="H344" s="9">
        <f t="shared" si="86"/>
        <v>0</v>
      </c>
    </row>
    <row r="345" spans="1:8" s="92" customFormat="1" ht="42" customHeight="1" x14ac:dyDescent="0.2">
      <c r="A345" s="62" t="s">
        <v>889</v>
      </c>
      <c r="B345" s="47" t="s">
        <v>249</v>
      </c>
      <c r="C345" s="47" t="s">
        <v>857</v>
      </c>
      <c r="D345" s="47" t="s">
        <v>552</v>
      </c>
      <c r="E345" s="49" t="s">
        <v>553</v>
      </c>
      <c r="F345" s="151">
        <v>60000</v>
      </c>
      <c r="G345" s="151">
        <v>0</v>
      </c>
      <c r="H345" s="9">
        <f t="shared" si="86"/>
        <v>0</v>
      </c>
    </row>
    <row r="346" spans="1:8" s="92" customFormat="1" ht="37.5" customHeight="1" x14ac:dyDescent="0.2">
      <c r="A346" s="62" t="s">
        <v>890</v>
      </c>
      <c r="B346" s="43" t="s">
        <v>260</v>
      </c>
      <c r="C346" s="43"/>
      <c r="D346" s="43"/>
      <c r="E346" s="41" t="s">
        <v>261</v>
      </c>
      <c r="F346" s="8">
        <f>F347</f>
        <v>39486950.07</v>
      </c>
      <c r="G346" s="8">
        <f t="shared" ref="G346" si="94">G347</f>
        <v>6560864.6200000001</v>
      </c>
      <c r="H346" s="8">
        <f t="shared" si="86"/>
        <v>16.615273168399455</v>
      </c>
    </row>
    <row r="347" spans="1:8" s="92" customFormat="1" ht="35.25" customHeight="1" x14ac:dyDescent="0.2">
      <c r="A347" s="62" t="s">
        <v>250</v>
      </c>
      <c r="B347" s="47" t="s">
        <v>260</v>
      </c>
      <c r="C347" s="47" t="s">
        <v>410</v>
      </c>
      <c r="D347" s="47"/>
      <c r="E347" s="72" t="s">
        <v>1039</v>
      </c>
      <c r="F347" s="9">
        <f>F367+F352+F348</f>
        <v>39486950.07</v>
      </c>
      <c r="G347" s="9">
        <f>G367+G352+G348</f>
        <v>6560864.6200000001</v>
      </c>
      <c r="H347" s="9">
        <f t="shared" si="86"/>
        <v>16.615273168399455</v>
      </c>
    </row>
    <row r="348" spans="1:8" s="92" customFormat="1" ht="39.75" customHeight="1" x14ac:dyDescent="0.2">
      <c r="A348" s="62" t="s">
        <v>252</v>
      </c>
      <c r="B348" s="47" t="s">
        <v>260</v>
      </c>
      <c r="C348" s="47" t="s">
        <v>415</v>
      </c>
      <c r="D348" s="47"/>
      <c r="E348" s="45" t="s">
        <v>220</v>
      </c>
      <c r="F348" s="9">
        <f>F349</f>
        <v>1354257.07</v>
      </c>
      <c r="G348" s="9">
        <f t="shared" ref="G348" si="95">G349</f>
        <v>338568</v>
      </c>
      <c r="H348" s="9">
        <f t="shared" si="86"/>
        <v>25.000275612369517</v>
      </c>
    </row>
    <row r="349" spans="1:8" s="92" customFormat="1" ht="78.75" customHeight="1" x14ac:dyDescent="0.2">
      <c r="A349" s="62" t="s">
        <v>253</v>
      </c>
      <c r="B349" s="47" t="s">
        <v>260</v>
      </c>
      <c r="C349" s="47" t="s">
        <v>1093</v>
      </c>
      <c r="D349" s="47"/>
      <c r="E349" s="148" t="s">
        <v>1094</v>
      </c>
      <c r="F349" s="9">
        <f>F350+F351</f>
        <v>1354257.07</v>
      </c>
      <c r="G349" s="9">
        <f t="shared" ref="G349" si="96">G350+G351</f>
        <v>338568</v>
      </c>
      <c r="H349" s="9">
        <f t="shared" si="86"/>
        <v>25.000275612369517</v>
      </c>
    </row>
    <row r="350" spans="1:8" s="92" customFormat="1" ht="37.5" customHeight="1" x14ac:dyDescent="0.2">
      <c r="A350" s="62" t="s">
        <v>254</v>
      </c>
      <c r="B350" s="47" t="s">
        <v>260</v>
      </c>
      <c r="C350" s="47" t="s">
        <v>1093</v>
      </c>
      <c r="D350" s="47" t="s">
        <v>105</v>
      </c>
      <c r="E350" s="45" t="s">
        <v>106</v>
      </c>
      <c r="F350" s="151">
        <v>677128.54</v>
      </c>
      <c r="G350" s="151">
        <v>169284</v>
      </c>
      <c r="H350" s="9">
        <f t="shared" si="86"/>
        <v>25.000275427764425</v>
      </c>
    </row>
    <row r="351" spans="1:8" s="92" customFormat="1" ht="34.5" customHeight="1" x14ac:dyDescent="0.2">
      <c r="A351" s="62" t="s">
        <v>1019</v>
      </c>
      <c r="B351" s="47" t="s">
        <v>260</v>
      </c>
      <c r="C351" s="47" t="s">
        <v>1093</v>
      </c>
      <c r="D351" s="47" t="s">
        <v>222</v>
      </c>
      <c r="E351" s="45" t="s">
        <v>223</v>
      </c>
      <c r="F351" s="151">
        <v>677128.53</v>
      </c>
      <c r="G351" s="151">
        <v>169284</v>
      </c>
      <c r="H351" s="9">
        <f t="shared" si="86"/>
        <v>25.000275796974613</v>
      </c>
    </row>
    <row r="352" spans="1:8" s="92" customFormat="1" ht="43.5" customHeight="1" x14ac:dyDescent="0.2">
      <c r="A352" s="62" t="s">
        <v>1020</v>
      </c>
      <c r="B352" s="47" t="s">
        <v>260</v>
      </c>
      <c r="C352" s="47" t="s">
        <v>414</v>
      </c>
      <c r="D352" s="47"/>
      <c r="E352" s="45" t="s">
        <v>140</v>
      </c>
      <c r="F352" s="18">
        <f>F353+F362+F365+F357+F360</f>
        <v>17369490</v>
      </c>
      <c r="G352" s="18">
        <f>G353+G362+G365+G357+G360</f>
        <v>2962000</v>
      </c>
      <c r="H352" s="9">
        <f t="shared" si="86"/>
        <v>17.052889866081273</v>
      </c>
    </row>
    <row r="353" spans="1:8" s="92" customFormat="1" ht="62.25" customHeight="1" x14ac:dyDescent="0.2">
      <c r="A353" s="62" t="s">
        <v>256</v>
      </c>
      <c r="B353" s="47" t="s">
        <v>260</v>
      </c>
      <c r="C353" s="47" t="s">
        <v>322</v>
      </c>
      <c r="D353" s="47"/>
      <c r="E353" s="49" t="s">
        <v>203</v>
      </c>
      <c r="F353" s="18">
        <f>F354+F355+F356</f>
        <v>6000000</v>
      </c>
      <c r="G353" s="18">
        <f>G354+G355+G356</f>
        <v>0</v>
      </c>
      <c r="H353" s="9">
        <f t="shared" si="86"/>
        <v>0</v>
      </c>
    </row>
    <row r="354" spans="1:8" s="92" customFormat="1" ht="37.5" customHeight="1" x14ac:dyDescent="0.2">
      <c r="A354" s="62" t="s">
        <v>257</v>
      </c>
      <c r="B354" s="47" t="s">
        <v>260</v>
      </c>
      <c r="C354" s="47" t="s">
        <v>322</v>
      </c>
      <c r="D354" s="47" t="s">
        <v>70</v>
      </c>
      <c r="E354" s="49" t="s">
        <v>1163</v>
      </c>
      <c r="F354" s="151">
        <v>1175691</v>
      </c>
      <c r="G354" s="151">
        <v>0</v>
      </c>
      <c r="H354" s="9">
        <f t="shared" si="86"/>
        <v>0</v>
      </c>
    </row>
    <row r="355" spans="1:8" s="92" customFormat="1" ht="34.5" customHeight="1" x14ac:dyDescent="0.2">
      <c r="A355" s="62" t="s">
        <v>330</v>
      </c>
      <c r="B355" s="47" t="s">
        <v>260</v>
      </c>
      <c r="C355" s="47" t="s">
        <v>322</v>
      </c>
      <c r="D355" s="49">
        <v>610</v>
      </c>
      <c r="E355" s="45" t="s">
        <v>106</v>
      </c>
      <c r="F355" s="151">
        <v>548073</v>
      </c>
      <c r="G355" s="151">
        <v>0</v>
      </c>
      <c r="H355" s="9">
        <f t="shared" si="86"/>
        <v>0</v>
      </c>
    </row>
    <row r="356" spans="1:8" s="92" customFormat="1" ht="34.5" customHeight="1" x14ac:dyDescent="0.2">
      <c r="A356" s="62" t="s">
        <v>331</v>
      </c>
      <c r="B356" s="47" t="s">
        <v>260</v>
      </c>
      <c r="C356" s="47" t="s">
        <v>322</v>
      </c>
      <c r="D356" s="49">
        <v>620</v>
      </c>
      <c r="E356" s="45" t="s">
        <v>223</v>
      </c>
      <c r="F356" s="151">
        <v>4276236</v>
      </c>
      <c r="G356" s="151">
        <v>0</v>
      </c>
      <c r="H356" s="9">
        <f t="shared" si="86"/>
        <v>0</v>
      </c>
    </row>
    <row r="357" spans="1:8" s="92" customFormat="1" ht="68.25" customHeight="1" x14ac:dyDescent="0.2">
      <c r="A357" s="62" t="s">
        <v>891</v>
      </c>
      <c r="B357" s="47" t="s">
        <v>260</v>
      </c>
      <c r="C357" s="47" t="s">
        <v>778</v>
      </c>
      <c r="D357" s="47"/>
      <c r="E357" s="49" t="s">
        <v>779</v>
      </c>
      <c r="F357" s="9">
        <f>F358+F359</f>
        <v>6275100</v>
      </c>
      <c r="G357" s="9">
        <f>G358+G359</f>
        <v>1500000</v>
      </c>
      <c r="H357" s="9">
        <f t="shared" si="86"/>
        <v>23.904001529856096</v>
      </c>
    </row>
    <row r="358" spans="1:8" s="92" customFormat="1" ht="33.75" customHeight="1" x14ac:dyDescent="0.2">
      <c r="A358" s="62" t="s">
        <v>892</v>
      </c>
      <c r="B358" s="47" t="s">
        <v>260</v>
      </c>
      <c r="C358" s="47" t="s">
        <v>778</v>
      </c>
      <c r="D358" s="49">
        <v>610</v>
      </c>
      <c r="E358" s="45" t="s">
        <v>106</v>
      </c>
      <c r="F358" s="151">
        <v>6005100</v>
      </c>
      <c r="G358" s="151">
        <v>1500000</v>
      </c>
      <c r="H358" s="9">
        <f t="shared" si="86"/>
        <v>24.978768047159914</v>
      </c>
    </row>
    <row r="359" spans="1:8" s="92" customFormat="1" ht="30" customHeight="1" x14ac:dyDescent="0.2">
      <c r="A359" s="62" t="s">
        <v>259</v>
      </c>
      <c r="B359" s="47" t="s">
        <v>260</v>
      </c>
      <c r="C359" s="47" t="s">
        <v>778</v>
      </c>
      <c r="D359" s="49">
        <v>620</v>
      </c>
      <c r="E359" s="45" t="s">
        <v>223</v>
      </c>
      <c r="F359" s="151">
        <v>270000</v>
      </c>
      <c r="G359" s="151">
        <v>0</v>
      </c>
      <c r="H359" s="9">
        <f t="shared" si="86"/>
        <v>0</v>
      </c>
    </row>
    <row r="360" spans="1:8" s="92" customFormat="1" ht="71.25" customHeight="1" x14ac:dyDescent="0.2">
      <c r="A360" s="62" t="s">
        <v>893</v>
      </c>
      <c r="B360" s="47" t="s">
        <v>260</v>
      </c>
      <c r="C360" s="47" t="s">
        <v>1103</v>
      </c>
      <c r="D360" s="49"/>
      <c r="E360" s="49" t="s">
        <v>1102</v>
      </c>
      <c r="F360" s="9">
        <f>F361</f>
        <v>1462000</v>
      </c>
      <c r="G360" s="9">
        <f t="shared" ref="G360" si="97">G361</f>
        <v>1462000</v>
      </c>
      <c r="H360" s="9">
        <f t="shared" si="86"/>
        <v>100</v>
      </c>
    </row>
    <row r="361" spans="1:8" s="92" customFormat="1" ht="30" customHeight="1" x14ac:dyDescent="0.2">
      <c r="A361" s="62" t="s">
        <v>894</v>
      </c>
      <c r="B361" s="47" t="s">
        <v>260</v>
      </c>
      <c r="C361" s="47" t="s">
        <v>1103</v>
      </c>
      <c r="D361" s="49">
        <v>620</v>
      </c>
      <c r="E361" s="119" t="s">
        <v>223</v>
      </c>
      <c r="F361" s="151">
        <v>1462000</v>
      </c>
      <c r="G361" s="151">
        <v>1462000</v>
      </c>
      <c r="H361" s="9">
        <f t="shared" si="86"/>
        <v>100</v>
      </c>
    </row>
    <row r="362" spans="1:8" s="92" customFormat="1" ht="111.75" customHeight="1" x14ac:dyDescent="0.2">
      <c r="A362" s="62" t="s">
        <v>895</v>
      </c>
      <c r="B362" s="47" t="s">
        <v>260</v>
      </c>
      <c r="C362" s="47" t="s">
        <v>141</v>
      </c>
      <c r="D362" s="47"/>
      <c r="E362" s="49" t="s">
        <v>173</v>
      </c>
      <c r="F362" s="18">
        <f>F364+F363</f>
        <v>736400</v>
      </c>
      <c r="G362" s="18">
        <f t="shared" ref="G362" si="98">G364+G363</f>
        <v>0</v>
      </c>
      <c r="H362" s="9">
        <f t="shared" si="86"/>
        <v>0</v>
      </c>
    </row>
    <row r="363" spans="1:8" s="92" customFormat="1" ht="30" customHeight="1" x14ac:dyDescent="0.2">
      <c r="A363" s="62" t="s">
        <v>896</v>
      </c>
      <c r="B363" s="47" t="s">
        <v>260</v>
      </c>
      <c r="C363" s="47" t="s">
        <v>141</v>
      </c>
      <c r="D363" s="47" t="s">
        <v>630</v>
      </c>
      <c r="E363" s="45" t="s">
        <v>631</v>
      </c>
      <c r="F363" s="151">
        <v>41680</v>
      </c>
      <c r="G363" s="151">
        <v>0</v>
      </c>
      <c r="H363" s="9">
        <f t="shared" si="86"/>
        <v>0</v>
      </c>
    </row>
    <row r="364" spans="1:8" s="92" customFormat="1" ht="34.5" customHeight="1" x14ac:dyDescent="0.2">
      <c r="A364" s="62" t="s">
        <v>897</v>
      </c>
      <c r="B364" s="47" t="s">
        <v>260</v>
      </c>
      <c r="C364" s="47" t="s">
        <v>141</v>
      </c>
      <c r="D364" s="47" t="s">
        <v>70</v>
      </c>
      <c r="E364" s="49" t="s">
        <v>1163</v>
      </c>
      <c r="F364" s="151">
        <v>694720</v>
      </c>
      <c r="G364" s="151">
        <v>0</v>
      </c>
      <c r="H364" s="9">
        <f t="shared" si="86"/>
        <v>0</v>
      </c>
    </row>
    <row r="365" spans="1:8" s="92" customFormat="1" ht="35.25" customHeight="1" x14ac:dyDescent="0.2">
      <c r="A365" s="62" t="s">
        <v>898</v>
      </c>
      <c r="B365" s="47" t="s">
        <v>260</v>
      </c>
      <c r="C365" s="47" t="s">
        <v>145</v>
      </c>
      <c r="D365" s="47"/>
      <c r="E365" s="45" t="s">
        <v>146</v>
      </c>
      <c r="F365" s="18">
        <f>F366</f>
        <v>2895990</v>
      </c>
      <c r="G365" s="18">
        <f>G366</f>
        <v>0</v>
      </c>
      <c r="H365" s="9">
        <f t="shared" si="86"/>
        <v>0</v>
      </c>
    </row>
    <row r="366" spans="1:8" s="92" customFormat="1" ht="41.25" customHeight="1" x14ac:dyDescent="0.2">
      <c r="A366" s="62" t="s">
        <v>899</v>
      </c>
      <c r="B366" s="47" t="s">
        <v>260</v>
      </c>
      <c r="C366" s="47" t="s">
        <v>145</v>
      </c>
      <c r="D366" s="47" t="s">
        <v>222</v>
      </c>
      <c r="E366" s="45" t="s">
        <v>223</v>
      </c>
      <c r="F366" s="151">
        <v>2895990</v>
      </c>
      <c r="G366" s="151">
        <v>0</v>
      </c>
      <c r="H366" s="9">
        <f t="shared" si="86"/>
        <v>0</v>
      </c>
    </row>
    <row r="367" spans="1:8" s="92" customFormat="1" ht="57" customHeight="1" x14ac:dyDescent="0.2">
      <c r="A367" s="62" t="s">
        <v>900</v>
      </c>
      <c r="B367" s="47" t="s">
        <v>260</v>
      </c>
      <c r="C367" s="47" t="s">
        <v>166</v>
      </c>
      <c r="D367" s="47"/>
      <c r="E367" s="72" t="s">
        <v>1086</v>
      </c>
      <c r="F367" s="18">
        <f>F368+F375+F371+F378</f>
        <v>20763203</v>
      </c>
      <c r="G367" s="18">
        <f t="shared" ref="G367" si="99">G368+G375+G371+G378</f>
        <v>3260296.62</v>
      </c>
      <c r="H367" s="9">
        <f t="shared" si="86"/>
        <v>15.702281675905205</v>
      </c>
    </row>
    <row r="368" spans="1:8" s="92" customFormat="1" ht="33.75" customHeight="1" x14ac:dyDescent="0.2">
      <c r="A368" s="62" t="s">
        <v>263</v>
      </c>
      <c r="B368" s="47" t="s">
        <v>260</v>
      </c>
      <c r="C368" s="47" t="s">
        <v>142</v>
      </c>
      <c r="D368" s="47"/>
      <c r="E368" s="45" t="s">
        <v>262</v>
      </c>
      <c r="F368" s="18">
        <f>SUM(F369:F370)</f>
        <v>700000</v>
      </c>
      <c r="G368" s="18">
        <f t="shared" ref="G368" si="100">SUM(G369:G370)</f>
        <v>0</v>
      </c>
      <c r="H368" s="9">
        <f t="shared" si="86"/>
        <v>0</v>
      </c>
    </row>
    <row r="369" spans="1:8" s="92" customFormat="1" ht="44.25" customHeight="1" x14ac:dyDescent="0.2">
      <c r="A369" s="62" t="s">
        <v>684</v>
      </c>
      <c r="B369" s="47" t="s">
        <v>260</v>
      </c>
      <c r="C369" s="47" t="s">
        <v>142</v>
      </c>
      <c r="D369" s="47" t="s">
        <v>552</v>
      </c>
      <c r="E369" s="49" t="s">
        <v>7</v>
      </c>
      <c r="F369" s="151">
        <v>150000</v>
      </c>
      <c r="G369" s="151">
        <v>0</v>
      </c>
      <c r="H369" s="9">
        <f t="shared" si="86"/>
        <v>0</v>
      </c>
    </row>
    <row r="370" spans="1:8" s="92" customFormat="1" ht="23.25" customHeight="1" x14ac:dyDescent="0.2">
      <c r="A370" s="62" t="s">
        <v>264</v>
      </c>
      <c r="B370" s="47" t="s">
        <v>260</v>
      </c>
      <c r="C370" s="47" t="s">
        <v>142</v>
      </c>
      <c r="D370" s="47" t="s">
        <v>259</v>
      </c>
      <c r="E370" s="45" t="s">
        <v>766</v>
      </c>
      <c r="F370" s="151">
        <v>550000</v>
      </c>
      <c r="G370" s="151">
        <v>0</v>
      </c>
      <c r="H370" s="9">
        <f t="shared" si="86"/>
        <v>0</v>
      </c>
    </row>
    <row r="371" spans="1:8" s="92" customFormat="1" ht="30.75" customHeight="1" x14ac:dyDescent="0.2">
      <c r="A371" s="62" t="s">
        <v>265</v>
      </c>
      <c r="B371" s="47" t="s">
        <v>260</v>
      </c>
      <c r="C371" s="47" t="s">
        <v>143</v>
      </c>
      <c r="D371" s="47"/>
      <c r="E371" s="45" t="s">
        <v>144</v>
      </c>
      <c r="F371" s="18">
        <f>SUM(F372:F374)</f>
        <v>10423420</v>
      </c>
      <c r="G371" s="18">
        <f t="shared" ref="G371" si="101">SUM(G372:G374)</f>
        <v>1453561.76</v>
      </c>
      <c r="H371" s="9">
        <f t="shared" si="86"/>
        <v>13.945151975071521</v>
      </c>
    </row>
    <row r="372" spans="1:8" s="92" customFormat="1" ht="39" customHeight="1" x14ac:dyDescent="0.2">
      <c r="A372" s="62" t="s">
        <v>266</v>
      </c>
      <c r="B372" s="47" t="s">
        <v>260</v>
      </c>
      <c r="C372" s="47" t="s">
        <v>143</v>
      </c>
      <c r="D372" s="47" t="s">
        <v>543</v>
      </c>
      <c r="E372" s="45" t="s">
        <v>824</v>
      </c>
      <c r="F372" s="151">
        <v>4323512</v>
      </c>
      <c r="G372" s="151">
        <v>903670.86</v>
      </c>
      <c r="H372" s="9">
        <f t="shared" si="86"/>
        <v>20.901314949513267</v>
      </c>
    </row>
    <row r="373" spans="1:8" s="92" customFormat="1" ht="44.25" customHeight="1" x14ac:dyDescent="0.2">
      <c r="A373" s="62" t="s">
        <v>267</v>
      </c>
      <c r="B373" s="47" t="s">
        <v>260</v>
      </c>
      <c r="C373" s="47" t="s">
        <v>143</v>
      </c>
      <c r="D373" s="47" t="s">
        <v>552</v>
      </c>
      <c r="E373" s="49" t="s">
        <v>7</v>
      </c>
      <c r="F373" s="151">
        <v>6043808</v>
      </c>
      <c r="G373" s="151">
        <v>549890.9</v>
      </c>
      <c r="H373" s="9">
        <f t="shared" si="86"/>
        <v>9.0984177525162959</v>
      </c>
    </row>
    <row r="374" spans="1:8" s="92" customFormat="1" ht="33" customHeight="1" x14ac:dyDescent="0.2">
      <c r="A374" s="62" t="s">
        <v>901</v>
      </c>
      <c r="B374" s="47" t="s">
        <v>260</v>
      </c>
      <c r="C374" s="47" t="s">
        <v>143</v>
      </c>
      <c r="D374" s="47" t="s">
        <v>567</v>
      </c>
      <c r="E374" s="45" t="s">
        <v>568</v>
      </c>
      <c r="F374" s="151">
        <v>56100</v>
      </c>
      <c r="G374" s="151">
        <v>0</v>
      </c>
      <c r="H374" s="9">
        <f t="shared" si="86"/>
        <v>0</v>
      </c>
    </row>
    <row r="375" spans="1:8" s="92" customFormat="1" ht="36.75" customHeight="1" x14ac:dyDescent="0.2">
      <c r="A375" s="62" t="s">
        <v>268</v>
      </c>
      <c r="B375" s="47" t="s">
        <v>260</v>
      </c>
      <c r="C375" s="47" t="s">
        <v>138</v>
      </c>
      <c r="D375" s="47"/>
      <c r="E375" s="45" t="s">
        <v>139</v>
      </c>
      <c r="F375" s="18">
        <f>SUM(F376:F377)</f>
        <v>9389783</v>
      </c>
      <c r="G375" s="18">
        <f t="shared" ref="G375" si="102">SUM(G376:G377)</f>
        <v>1736734.86</v>
      </c>
      <c r="H375" s="9">
        <f t="shared" si="86"/>
        <v>18.496006350732493</v>
      </c>
    </row>
    <row r="376" spans="1:8" s="92" customFormat="1" ht="30" customHeight="1" x14ac:dyDescent="0.2">
      <c r="A376" s="62" t="s">
        <v>269</v>
      </c>
      <c r="B376" s="47" t="s">
        <v>260</v>
      </c>
      <c r="C376" s="47" t="s">
        <v>138</v>
      </c>
      <c r="D376" s="47" t="s">
        <v>630</v>
      </c>
      <c r="E376" s="45" t="s">
        <v>631</v>
      </c>
      <c r="F376" s="151">
        <v>8248883</v>
      </c>
      <c r="G376" s="151">
        <v>1507817.86</v>
      </c>
      <c r="H376" s="9">
        <f t="shared" si="86"/>
        <v>18.279054994476223</v>
      </c>
    </row>
    <row r="377" spans="1:8" s="92" customFormat="1" ht="36" customHeight="1" x14ac:dyDescent="0.2">
      <c r="A377" s="62" t="s">
        <v>270</v>
      </c>
      <c r="B377" s="47" t="s">
        <v>260</v>
      </c>
      <c r="C377" s="47" t="s">
        <v>138</v>
      </c>
      <c r="D377" s="47" t="s">
        <v>552</v>
      </c>
      <c r="E377" s="49" t="s">
        <v>7</v>
      </c>
      <c r="F377" s="151">
        <v>1140900</v>
      </c>
      <c r="G377" s="151">
        <v>228917</v>
      </c>
      <c r="H377" s="9">
        <f t="shared" si="86"/>
        <v>20.064598124287844</v>
      </c>
    </row>
    <row r="378" spans="1:8" s="92" customFormat="1" ht="92.25" customHeight="1" x14ac:dyDescent="0.2">
      <c r="A378" s="62" t="s">
        <v>1021</v>
      </c>
      <c r="B378" s="47" t="s">
        <v>260</v>
      </c>
      <c r="C378" s="47" t="s">
        <v>759</v>
      </c>
      <c r="D378" s="47"/>
      <c r="E378" s="120" t="s">
        <v>760</v>
      </c>
      <c r="F378" s="18">
        <f>F379</f>
        <v>250000</v>
      </c>
      <c r="G378" s="18">
        <f>G379</f>
        <v>70000</v>
      </c>
      <c r="H378" s="9">
        <f t="shared" si="86"/>
        <v>28.000000000000004</v>
      </c>
    </row>
    <row r="379" spans="1:8" s="92" customFormat="1" ht="33.75" customHeight="1" x14ac:dyDescent="0.2">
      <c r="A379" s="62" t="s">
        <v>1022</v>
      </c>
      <c r="B379" s="47" t="s">
        <v>260</v>
      </c>
      <c r="C379" s="47" t="s">
        <v>759</v>
      </c>
      <c r="D379" s="47" t="s">
        <v>253</v>
      </c>
      <c r="E379" s="49" t="s">
        <v>860</v>
      </c>
      <c r="F379" s="151">
        <v>250000</v>
      </c>
      <c r="G379" s="151">
        <v>70000</v>
      </c>
      <c r="H379" s="9">
        <f t="shared" si="86"/>
        <v>28.000000000000004</v>
      </c>
    </row>
    <row r="380" spans="1:8" s="92" customFormat="1" ht="30" customHeight="1" x14ac:dyDescent="0.2">
      <c r="A380" s="62" t="s">
        <v>271</v>
      </c>
      <c r="B380" s="43" t="s">
        <v>278</v>
      </c>
      <c r="C380" s="43"/>
      <c r="D380" s="43"/>
      <c r="E380" s="41" t="s">
        <v>279</v>
      </c>
      <c r="F380" s="8">
        <f>F381+F405</f>
        <v>81703960</v>
      </c>
      <c r="G380" s="8">
        <f>G381+G405</f>
        <v>18983250.48</v>
      </c>
      <c r="H380" s="8">
        <f t="shared" si="86"/>
        <v>23.234186543712202</v>
      </c>
    </row>
    <row r="381" spans="1:8" s="92" customFormat="1" ht="32.25" customHeight="1" x14ac:dyDescent="0.2">
      <c r="A381" s="62" t="s">
        <v>272</v>
      </c>
      <c r="B381" s="43" t="s">
        <v>281</v>
      </c>
      <c r="C381" s="43"/>
      <c r="D381" s="43"/>
      <c r="E381" s="41" t="s">
        <v>282</v>
      </c>
      <c r="F381" s="8">
        <f>F382</f>
        <v>77341912</v>
      </c>
      <c r="G381" s="8">
        <f t="shared" ref="G381" si="103">G382</f>
        <v>18403340</v>
      </c>
      <c r="H381" s="8">
        <f t="shared" si="86"/>
        <v>23.794782833918042</v>
      </c>
    </row>
    <row r="382" spans="1:8" s="92" customFormat="1" ht="36.75" customHeight="1" x14ac:dyDescent="0.2">
      <c r="A382" s="62" t="s">
        <v>273</v>
      </c>
      <c r="B382" s="47" t="s">
        <v>281</v>
      </c>
      <c r="C382" s="47" t="s">
        <v>420</v>
      </c>
      <c r="D382" s="43"/>
      <c r="E382" s="72" t="s">
        <v>1040</v>
      </c>
      <c r="F382" s="9">
        <f>F383+F388+F391+F402</f>
        <v>77341912</v>
      </c>
      <c r="G382" s="9">
        <f t="shared" ref="G382" si="104">G383+G388+G391+G402</f>
        <v>18403340</v>
      </c>
      <c r="H382" s="9">
        <f t="shared" si="86"/>
        <v>23.794782833918042</v>
      </c>
    </row>
    <row r="383" spans="1:8" s="92" customFormat="1" ht="32.25" customHeight="1" x14ac:dyDescent="0.2">
      <c r="A383" s="62" t="s">
        <v>274</v>
      </c>
      <c r="B383" s="47" t="s">
        <v>281</v>
      </c>
      <c r="C383" s="47" t="s">
        <v>421</v>
      </c>
      <c r="D383" s="43"/>
      <c r="E383" s="45" t="s">
        <v>156</v>
      </c>
      <c r="F383" s="9">
        <f>F384+F386</f>
        <v>45227950</v>
      </c>
      <c r="G383" s="9">
        <f>G384+G386</f>
        <v>10835000</v>
      </c>
      <c r="H383" s="9">
        <f t="shared" si="86"/>
        <v>23.956425175140595</v>
      </c>
    </row>
    <row r="384" spans="1:8" ht="32.25" customHeight="1" x14ac:dyDescent="0.2">
      <c r="A384" s="62" t="s">
        <v>275</v>
      </c>
      <c r="B384" s="47" t="s">
        <v>281</v>
      </c>
      <c r="C384" s="47" t="s">
        <v>422</v>
      </c>
      <c r="D384" s="47"/>
      <c r="E384" s="45" t="s">
        <v>285</v>
      </c>
      <c r="F384" s="11">
        <f>F385</f>
        <v>44374190</v>
      </c>
      <c r="G384" s="11">
        <f t="shared" ref="G384" si="105">G385</f>
        <v>10835000</v>
      </c>
      <c r="H384" s="9">
        <f t="shared" si="86"/>
        <v>24.417347111012056</v>
      </c>
    </row>
    <row r="385" spans="1:8" ht="31.5" customHeight="1" x14ac:dyDescent="0.2">
      <c r="A385" s="62" t="s">
        <v>276</v>
      </c>
      <c r="B385" s="47" t="s">
        <v>281</v>
      </c>
      <c r="C385" s="47" t="s">
        <v>422</v>
      </c>
      <c r="D385" s="47" t="s">
        <v>222</v>
      </c>
      <c r="E385" s="45" t="s">
        <v>223</v>
      </c>
      <c r="F385" s="151">
        <v>44374190</v>
      </c>
      <c r="G385" s="151">
        <v>10835000</v>
      </c>
      <c r="H385" s="9">
        <f t="shared" si="86"/>
        <v>24.417347111012056</v>
      </c>
    </row>
    <row r="386" spans="1:8" ht="42.75" customHeight="1" x14ac:dyDescent="0.2">
      <c r="A386" s="62" t="s">
        <v>277</v>
      </c>
      <c r="B386" s="47" t="s">
        <v>281</v>
      </c>
      <c r="C386" s="47" t="s">
        <v>1083</v>
      </c>
      <c r="D386" s="47"/>
      <c r="E386" s="49" t="s">
        <v>1063</v>
      </c>
      <c r="F386" s="11">
        <f>F387</f>
        <v>853760</v>
      </c>
      <c r="G386" s="11">
        <f t="shared" ref="G386" si="106">G387</f>
        <v>0</v>
      </c>
      <c r="H386" s="9">
        <f t="shared" si="86"/>
        <v>0</v>
      </c>
    </row>
    <row r="387" spans="1:8" ht="30.75" customHeight="1" x14ac:dyDescent="0.2">
      <c r="A387" s="62" t="s">
        <v>280</v>
      </c>
      <c r="B387" s="47" t="s">
        <v>281</v>
      </c>
      <c r="C387" s="47" t="s">
        <v>1083</v>
      </c>
      <c r="D387" s="47" t="s">
        <v>222</v>
      </c>
      <c r="E387" s="45" t="s">
        <v>223</v>
      </c>
      <c r="F387" s="151">
        <v>853760</v>
      </c>
      <c r="G387" s="151">
        <v>0</v>
      </c>
      <c r="H387" s="9">
        <f t="shared" si="86"/>
        <v>0</v>
      </c>
    </row>
    <row r="388" spans="1:8" ht="31.5" customHeight="1" x14ac:dyDescent="0.2">
      <c r="A388" s="62" t="s">
        <v>283</v>
      </c>
      <c r="B388" s="47" t="s">
        <v>281</v>
      </c>
      <c r="C388" s="47" t="s">
        <v>423</v>
      </c>
      <c r="D388" s="47"/>
      <c r="E388" s="45" t="s">
        <v>157</v>
      </c>
      <c r="F388" s="11">
        <f>F389</f>
        <v>10123344</v>
      </c>
      <c r="G388" s="11">
        <f t="shared" ref="G388:G389" si="107">G389</f>
        <v>2737800</v>
      </c>
      <c r="H388" s="9">
        <f t="shared" si="86"/>
        <v>27.044423265671895</v>
      </c>
    </row>
    <row r="389" spans="1:8" ht="55.5" customHeight="1" x14ac:dyDescent="0.2">
      <c r="A389" s="62" t="s">
        <v>284</v>
      </c>
      <c r="B389" s="47" t="s">
        <v>281</v>
      </c>
      <c r="C389" s="47" t="s">
        <v>119</v>
      </c>
      <c r="D389" s="47"/>
      <c r="E389" s="45" t="s">
        <v>768</v>
      </c>
      <c r="F389" s="11">
        <f>F390</f>
        <v>10123344</v>
      </c>
      <c r="G389" s="11">
        <f t="shared" si="107"/>
        <v>2737800</v>
      </c>
      <c r="H389" s="9">
        <f t="shared" si="86"/>
        <v>27.044423265671895</v>
      </c>
    </row>
    <row r="390" spans="1:8" ht="27.75" customHeight="1" x14ac:dyDescent="0.2">
      <c r="A390" s="62" t="s">
        <v>1023</v>
      </c>
      <c r="B390" s="47" t="s">
        <v>281</v>
      </c>
      <c r="C390" s="47" t="s">
        <v>119</v>
      </c>
      <c r="D390" s="47" t="s">
        <v>105</v>
      </c>
      <c r="E390" s="45" t="s">
        <v>106</v>
      </c>
      <c r="F390" s="151">
        <v>10123344</v>
      </c>
      <c r="G390" s="151">
        <v>2737800</v>
      </c>
      <c r="H390" s="9">
        <f t="shared" si="86"/>
        <v>27.044423265671895</v>
      </c>
    </row>
    <row r="391" spans="1:8" ht="34.5" customHeight="1" x14ac:dyDescent="0.2">
      <c r="A391" s="62" t="s">
        <v>1024</v>
      </c>
      <c r="B391" s="47" t="s">
        <v>281</v>
      </c>
      <c r="C391" s="47" t="s">
        <v>424</v>
      </c>
      <c r="D391" s="47"/>
      <c r="E391" s="45" t="s">
        <v>158</v>
      </c>
      <c r="F391" s="11">
        <f>F392+F394+F400+F398+F396</f>
        <v>20260618</v>
      </c>
      <c r="G391" s="11">
        <f t="shared" ref="G391" si="108">G392+G394+G400+G398+G396</f>
        <v>4707800</v>
      </c>
      <c r="H391" s="9">
        <f t="shared" si="86"/>
        <v>23.236211254760345</v>
      </c>
    </row>
    <row r="392" spans="1:8" ht="48" customHeight="1" x14ac:dyDescent="0.2">
      <c r="A392" s="62" t="s">
        <v>286</v>
      </c>
      <c r="B392" s="47" t="s">
        <v>281</v>
      </c>
      <c r="C392" s="47" t="s">
        <v>120</v>
      </c>
      <c r="D392" s="47"/>
      <c r="E392" s="45" t="s">
        <v>295</v>
      </c>
      <c r="F392" s="9">
        <f>F393</f>
        <v>18968211</v>
      </c>
      <c r="G392" s="9">
        <f t="shared" ref="G392" si="109">G393</f>
        <v>4707800</v>
      </c>
      <c r="H392" s="9">
        <f t="shared" si="86"/>
        <v>24.819420239473295</v>
      </c>
    </row>
    <row r="393" spans="1:8" ht="27.75" customHeight="1" x14ac:dyDescent="0.2">
      <c r="A393" s="62" t="s">
        <v>287</v>
      </c>
      <c r="B393" s="47" t="s">
        <v>281</v>
      </c>
      <c r="C393" s="47" t="s">
        <v>120</v>
      </c>
      <c r="D393" s="47" t="s">
        <v>105</v>
      </c>
      <c r="E393" s="45" t="s">
        <v>106</v>
      </c>
      <c r="F393" s="151">
        <v>18968211</v>
      </c>
      <c r="G393" s="151">
        <v>4707800</v>
      </c>
      <c r="H393" s="9">
        <f t="shared" si="86"/>
        <v>24.819420239473295</v>
      </c>
    </row>
    <row r="394" spans="1:8" ht="133.5" customHeight="1" x14ac:dyDescent="0.2">
      <c r="A394" s="62" t="s">
        <v>902</v>
      </c>
      <c r="B394" s="47" t="s">
        <v>281</v>
      </c>
      <c r="C394" s="47" t="s">
        <v>121</v>
      </c>
      <c r="D394" s="47"/>
      <c r="E394" s="72" t="s">
        <v>194</v>
      </c>
      <c r="F394" s="11">
        <f>F395</f>
        <v>282400</v>
      </c>
      <c r="G394" s="11">
        <f t="shared" ref="G394" si="110">G395</f>
        <v>0</v>
      </c>
      <c r="H394" s="9">
        <f t="shared" si="86"/>
        <v>0</v>
      </c>
    </row>
    <row r="395" spans="1:8" ht="25.5" customHeight="1" x14ac:dyDescent="0.2">
      <c r="A395" s="62" t="s">
        <v>903</v>
      </c>
      <c r="B395" s="47" t="s">
        <v>281</v>
      </c>
      <c r="C395" s="47" t="s">
        <v>121</v>
      </c>
      <c r="D395" s="47" t="s">
        <v>105</v>
      </c>
      <c r="E395" s="45" t="s">
        <v>106</v>
      </c>
      <c r="F395" s="151">
        <v>282400</v>
      </c>
      <c r="G395" s="151">
        <v>0</v>
      </c>
      <c r="H395" s="9">
        <f t="shared" ref="H395:H458" si="111">G395/F395*100</f>
        <v>0</v>
      </c>
    </row>
    <row r="396" spans="1:8" ht="44.25" customHeight="1" x14ac:dyDescent="0.2">
      <c r="A396" s="62" t="s">
        <v>288</v>
      </c>
      <c r="B396" s="47" t="s">
        <v>281</v>
      </c>
      <c r="C396" s="47" t="s">
        <v>1098</v>
      </c>
      <c r="D396" s="47"/>
      <c r="E396" s="45" t="s">
        <v>1099</v>
      </c>
      <c r="F396" s="11">
        <f>F397</f>
        <v>92207</v>
      </c>
      <c r="G396" s="11">
        <f t="shared" ref="G396" si="112">G397</f>
        <v>0</v>
      </c>
      <c r="H396" s="9">
        <f t="shared" si="111"/>
        <v>0</v>
      </c>
    </row>
    <row r="397" spans="1:8" ht="29.25" customHeight="1" x14ac:dyDescent="0.2">
      <c r="A397" s="62" t="s">
        <v>289</v>
      </c>
      <c r="B397" s="47" t="s">
        <v>281</v>
      </c>
      <c r="C397" s="47" t="s">
        <v>1098</v>
      </c>
      <c r="D397" s="47" t="s">
        <v>105</v>
      </c>
      <c r="E397" s="45" t="s">
        <v>106</v>
      </c>
      <c r="F397" s="151">
        <v>92207</v>
      </c>
      <c r="G397" s="151">
        <v>0</v>
      </c>
      <c r="H397" s="9">
        <f t="shared" si="111"/>
        <v>0</v>
      </c>
    </row>
    <row r="398" spans="1:8" ht="47.25" customHeight="1" x14ac:dyDescent="0.2">
      <c r="A398" s="62" t="s">
        <v>904</v>
      </c>
      <c r="B398" s="47" t="s">
        <v>281</v>
      </c>
      <c r="C398" s="47" t="s">
        <v>1090</v>
      </c>
      <c r="D398" s="47"/>
      <c r="E398" s="45" t="s">
        <v>1100</v>
      </c>
      <c r="F398" s="11">
        <f>F399</f>
        <v>829900</v>
      </c>
      <c r="G398" s="11">
        <f t="shared" ref="G398" si="113">G399</f>
        <v>0</v>
      </c>
      <c r="H398" s="9">
        <f t="shared" si="111"/>
        <v>0</v>
      </c>
    </row>
    <row r="399" spans="1:8" ht="31.5" customHeight="1" x14ac:dyDescent="0.2">
      <c r="A399" s="62" t="s">
        <v>905</v>
      </c>
      <c r="B399" s="47" t="s">
        <v>281</v>
      </c>
      <c r="C399" s="47" t="s">
        <v>1090</v>
      </c>
      <c r="D399" s="47" t="s">
        <v>105</v>
      </c>
      <c r="E399" s="45" t="s">
        <v>106</v>
      </c>
      <c r="F399" s="151">
        <v>829900</v>
      </c>
      <c r="G399" s="151">
        <v>0</v>
      </c>
      <c r="H399" s="9">
        <f t="shared" si="111"/>
        <v>0</v>
      </c>
    </row>
    <row r="400" spans="1:8" ht="51" customHeight="1" x14ac:dyDescent="0.2">
      <c r="A400" s="62" t="s">
        <v>290</v>
      </c>
      <c r="B400" s="47" t="s">
        <v>281</v>
      </c>
      <c r="C400" s="47" t="s">
        <v>861</v>
      </c>
      <c r="D400" s="47"/>
      <c r="E400" s="45" t="s">
        <v>862</v>
      </c>
      <c r="F400" s="11">
        <f>F401</f>
        <v>87900</v>
      </c>
      <c r="G400" s="11">
        <f t="shared" ref="G400" si="114">G401</f>
        <v>0</v>
      </c>
      <c r="H400" s="9">
        <f t="shared" si="111"/>
        <v>0</v>
      </c>
    </row>
    <row r="401" spans="1:8" ht="31.5" customHeight="1" x14ac:dyDescent="0.2">
      <c r="A401" s="62" t="s">
        <v>455</v>
      </c>
      <c r="B401" s="47" t="s">
        <v>281</v>
      </c>
      <c r="C401" s="47" t="s">
        <v>861</v>
      </c>
      <c r="D401" s="47" t="s">
        <v>105</v>
      </c>
      <c r="E401" s="45" t="s">
        <v>106</v>
      </c>
      <c r="F401" s="151">
        <v>87900</v>
      </c>
      <c r="G401" s="151">
        <v>0</v>
      </c>
      <c r="H401" s="9">
        <f t="shared" si="111"/>
        <v>0</v>
      </c>
    </row>
    <row r="402" spans="1:8" ht="60.75" customHeight="1" x14ac:dyDescent="0.2">
      <c r="A402" s="62" t="s">
        <v>456</v>
      </c>
      <c r="B402" s="47" t="s">
        <v>281</v>
      </c>
      <c r="C402" s="47" t="s">
        <v>425</v>
      </c>
      <c r="D402" s="47"/>
      <c r="E402" s="45" t="s">
        <v>1087</v>
      </c>
      <c r="F402" s="11">
        <f>F403</f>
        <v>1730000</v>
      </c>
      <c r="G402" s="11">
        <f t="shared" ref="G402:G403" si="115">G403</f>
        <v>122740</v>
      </c>
      <c r="H402" s="9">
        <f t="shared" si="111"/>
        <v>7.0947976878612717</v>
      </c>
    </row>
    <row r="403" spans="1:8" ht="29.25" customHeight="1" x14ac:dyDescent="0.2">
      <c r="A403" s="62" t="s">
        <v>291</v>
      </c>
      <c r="B403" s="47" t="s">
        <v>281</v>
      </c>
      <c r="C403" s="47" t="s">
        <v>123</v>
      </c>
      <c r="D403" s="47"/>
      <c r="E403" s="45" t="s">
        <v>307</v>
      </c>
      <c r="F403" s="11">
        <f>F404</f>
        <v>1730000</v>
      </c>
      <c r="G403" s="11">
        <f t="shared" si="115"/>
        <v>122740</v>
      </c>
      <c r="H403" s="9">
        <f t="shared" si="111"/>
        <v>7.0947976878612717</v>
      </c>
    </row>
    <row r="404" spans="1:8" ht="29.25" customHeight="1" x14ac:dyDescent="0.2">
      <c r="A404" s="62" t="s">
        <v>292</v>
      </c>
      <c r="B404" s="47" t="s">
        <v>281</v>
      </c>
      <c r="C404" s="47" t="s">
        <v>123</v>
      </c>
      <c r="D404" s="47" t="s">
        <v>222</v>
      </c>
      <c r="E404" s="45" t="s">
        <v>223</v>
      </c>
      <c r="F404" s="151">
        <v>1730000</v>
      </c>
      <c r="G404" s="151">
        <v>122740</v>
      </c>
      <c r="H404" s="9">
        <f t="shared" si="111"/>
        <v>7.0947976878612717</v>
      </c>
    </row>
    <row r="405" spans="1:8" ht="31.5" customHeight="1" x14ac:dyDescent="0.2">
      <c r="A405" s="62" t="s">
        <v>293</v>
      </c>
      <c r="B405" s="43" t="s">
        <v>299</v>
      </c>
      <c r="C405" s="43"/>
      <c r="D405" s="43"/>
      <c r="E405" s="51" t="s">
        <v>300</v>
      </c>
      <c r="F405" s="12">
        <f>F406</f>
        <v>4362048</v>
      </c>
      <c r="G405" s="12">
        <f t="shared" ref="G405:G406" si="116">G406</f>
        <v>579910.48</v>
      </c>
      <c r="H405" s="8">
        <f t="shared" si="111"/>
        <v>13.294454348049356</v>
      </c>
    </row>
    <row r="406" spans="1:8" ht="48" customHeight="1" x14ac:dyDescent="0.2">
      <c r="A406" s="62" t="s">
        <v>294</v>
      </c>
      <c r="B406" s="47" t="s">
        <v>299</v>
      </c>
      <c r="C406" s="47" t="s">
        <v>420</v>
      </c>
      <c r="D406" s="43"/>
      <c r="E406" s="72" t="s">
        <v>1040</v>
      </c>
      <c r="F406" s="11">
        <f>F407</f>
        <v>4362048</v>
      </c>
      <c r="G406" s="11">
        <f t="shared" si="116"/>
        <v>579910.48</v>
      </c>
      <c r="H406" s="9">
        <f t="shared" si="111"/>
        <v>13.294454348049356</v>
      </c>
    </row>
    <row r="407" spans="1:8" ht="57" customHeight="1" x14ac:dyDescent="0.2">
      <c r="A407" s="62" t="s">
        <v>906</v>
      </c>
      <c r="B407" s="47" t="s">
        <v>299</v>
      </c>
      <c r="C407" s="47" t="s">
        <v>425</v>
      </c>
      <c r="D407" s="47"/>
      <c r="E407" s="72" t="s">
        <v>1087</v>
      </c>
      <c r="F407" s="11">
        <f>F408+F411+F413+F416</f>
        <v>4362048</v>
      </c>
      <c r="G407" s="11">
        <f>G408+G411+G413+G416</f>
        <v>579910.48</v>
      </c>
      <c r="H407" s="9">
        <f t="shared" si="111"/>
        <v>13.294454348049356</v>
      </c>
    </row>
    <row r="408" spans="1:8" ht="33" customHeight="1" x14ac:dyDescent="0.2">
      <c r="A408" s="62" t="s">
        <v>907</v>
      </c>
      <c r="B408" s="47" t="s">
        <v>299</v>
      </c>
      <c r="C408" s="47" t="s">
        <v>122</v>
      </c>
      <c r="D408" s="47"/>
      <c r="E408" s="49" t="s">
        <v>304</v>
      </c>
      <c r="F408" s="11">
        <f>SUM(F409:F410)</f>
        <v>1776795</v>
      </c>
      <c r="G408" s="11">
        <f>SUM(G409:G410)</f>
        <v>330065.96000000002</v>
      </c>
      <c r="H408" s="9">
        <f t="shared" si="111"/>
        <v>18.576479560106822</v>
      </c>
    </row>
    <row r="409" spans="1:8" ht="42.75" customHeight="1" x14ac:dyDescent="0.2">
      <c r="A409" s="62" t="s">
        <v>908</v>
      </c>
      <c r="B409" s="47" t="s">
        <v>299</v>
      </c>
      <c r="C409" s="47" t="s">
        <v>122</v>
      </c>
      <c r="D409" s="47" t="s">
        <v>543</v>
      </c>
      <c r="E409" s="45" t="s">
        <v>824</v>
      </c>
      <c r="F409" s="151">
        <v>1503668</v>
      </c>
      <c r="G409" s="151">
        <v>328885.96000000002</v>
      </c>
      <c r="H409" s="9">
        <f t="shared" si="111"/>
        <v>21.872245735095781</v>
      </c>
    </row>
    <row r="410" spans="1:8" ht="35.25" customHeight="1" x14ac:dyDescent="0.2">
      <c r="A410" s="62" t="s">
        <v>909</v>
      </c>
      <c r="B410" s="47" t="s">
        <v>299</v>
      </c>
      <c r="C410" s="47" t="s">
        <v>122</v>
      </c>
      <c r="D410" s="47" t="s">
        <v>552</v>
      </c>
      <c r="E410" s="49" t="s">
        <v>7</v>
      </c>
      <c r="F410" s="151">
        <v>273127</v>
      </c>
      <c r="G410" s="151">
        <v>1180</v>
      </c>
      <c r="H410" s="9">
        <f t="shared" si="111"/>
        <v>0.43203344964064339</v>
      </c>
    </row>
    <row r="411" spans="1:8" ht="29.25" customHeight="1" x14ac:dyDescent="0.2">
      <c r="A411" s="62" t="s">
        <v>910</v>
      </c>
      <c r="B411" s="47" t="s">
        <v>299</v>
      </c>
      <c r="C411" s="47" t="s">
        <v>123</v>
      </c>
      <c r="D411" s="47"/>
      <c r="E411" s="45" t="s">
        <v>307</v>
      </c>
      <c r="F411" s="11">
        <f>F412</f>
        <v>220000</v>
      </c>
      <c r="G411" s="11">
        <f t="shared" ref="G411" si="117">G412</f>
        <v>24402.37</v>
      </c>
      <c r="H411" s="9">
        <f t="shared" si="111"/>
        <v>11.091986363636364</v>
      </c>
    </row>
    <row r="412" spans="1:8" ht="39.75" customHeight="1" x14ac:dyDescent="0.2">
      <c r="A412" s="62" t="s">
        <v>296</v>
      </c>
      <c r="B412" s="47" t="s">
        <v>299</v>
      </c>
      <c r="C412" s="47" t="s">
        <v>123</v>
      </c>
      <c r="D412" s="47" t="s">
        <v>552</v>
      </c>
      <c r="E412" s="49" t="s">
        <v>553</v>
      </c>
      <c r="F412" s="151">
        <v>220000</v>
      </c>
      <c r="G412" s="151">
        <v>24402.37</v>
      </c>
      <c r="H412" s="9">
        <f t="shared" si="111"/>
        <v>11.091986363636364</v>
      </c>
    </row>
    <row r="413" spans="1:8" ht="57.75" customHeight="1" x14ac:dyDescent="0.2">
      <c r="A413" s="62" t="s">
        <v>297</v>
      </c>
      <c r="B413" s="47" t="s">
        <v>299</v>
      </c>
      <c r="C413" s="47" t="s">
        <v>124</v>
      </c>
      <c r="D413" s="47"/>
      <c r="E413" s="45" t="s">
        <v>1055</v>
      </c>
      <c r="F413" s="11">
        <f>SUM(F414:F415)</f>
        <v>1165253</v>
      </c>
      <c r="G413" s="11">
        <f t="shared" ref="G413" si="118">SUM(G414:G415)</f>
        <v>225442.15</v>
      </c>
      <c r="H413" s="9">
        <f t="shared" si="111"/>
        <v>19.347055961237601</v>
      </c>
    </row>
    <row r="414" spans="1:8" ht="36.75" customHeight="1" x14ac:dyDescent="0.2">
      <c r="A414" s="62" t="s">
        <v>298</v>
      </c>
      <c r="B414" s="47" t="s">
        <v>299</v>
      </c>
      <c r="C414" s="47" t="s">
        <v>124</v>
      </c>
      <c r="D414" s="47" t="s">
        <v>630</v>
      </c>
      <c r="E414" s="45" t="s">
        <v>631</v>
      </c>
      <c r="F414" s="151">
        <v>942253</v>
      </c>
      <c r="G414" s="151">
        <v>225442.15</v>
      </c>
      <c r="H414" s="9">
        <f t="shared" si="111"/>
        <v>23.925861737771065</v>
      </c>
    </row>
    <row r="415" spans="1:8" ht="37.5" customHeight="1" x14ac:dyDescent="0.2">
      <c r="A415" s="62" t="s">
        <v>301</v>
      </c>
      <c r="B415" s="47" t="s">
        <v>299</v>
      </c>
      <c r="C415" s="47" t="s">
        <v>124</v>
      </c>
      <c r="D415" s="47" t="s">
        <v>552</v>
      </c>
      <c r="E415" s="49" t="s">
        <v>7</v>
      </c>
      <c r="F415" s="151">
        <v>223000</v>
      </c>
      <c r="G415" s="151">
        <v>0</v>
      </c>
      <c r="H415" s="9">
        <f t="shared" si="111"/>
        <v>0</v>
      </c>
    </row>
    <row r="416" spans="1:8" ht="54" customHeight="1" x14ac:dyDescent="0.2">
      <c r="A416" s="62" t="s">
        <v>302</v>
      </c>
      <c r="B416" s="47" t="s">
        <v>299</v>
      </c>
      <c r="C416" s="47" t="s">
        <v>1044</v>
      </c>
      <c r="D416" s="47"/>
      <c r="E416" s="49" t="s">
        <v>1043</v>
      </c>
      <c r="F416" s="9">
        <f>F417</f>
        <v>1200000</v>
      </c>
      <c r="G416" s="9">
        <f t="shared" ref="G416" si="119">G417</f>
        <v>0</v>
      </c>
      <c r="H416" s="9">
        <f t="shared" si="111"/>
        <v>0</v>
      </c>
    </row>
    <row r="417" spans="1:8" ht="42.75" customHeight="1" x14ac:dyDescent="0.2">
      <c r="A417" s="62" t="s">
        <v>303</v>
      </c>
      <c r="B417" s="47" t="s">
        <v>299</v>
      </c>
      <c r="C417" s="47" t="s">
        <v>1044</v>
      </c>
      <c r="D417" s="47" t="s">
        <v>552</v>
      </c>
      <c r="E417" s="49" t="s">
        <v>553</v>
      </c>
      <c r="F417" s="151">
        <v>1200000</v>
      </c>
      <c r="G417" s="151">
        <v>0</v>
      </c>
      <c r="H417" s="9">
        <f t="shared" si="111"/>
        <v>0</v>
      </c>
    </row>
    <row r="418" spans="1:8" ht="34.5" customHeight="1" x14ac:dyDescent="0.2">
      <c r="A418" s="62" t="s">
        <v>305</v>
      </c>
      <c r="B418" s="43" t="s">
        <v>309</v>
      </c>
      <c r="C418" s="43"/>
      <c r="D418" s="43"/>
      <c r="E418" s="41" t="s">
        <v>310</v>
      </c>
      <c r="F418" s="8">
        <f>F419+F438+F449</f>
        <v>32464653.850000001</v>
      </c>
      <c r="G418" s="8">
        <f>G419+G438+G449</f>
        <v>11921477.049999999</v>
      </c>
      <c r="H418" s="8">
        <f t="shared" si="111"/>
        <v>36.721405085919308</v>
      </c>
    </row>
    <row r="419" spans="1:8" ht="33" customHeight="1" x14ac:dyDescent="0.2">
      <c r="A419" s="62" t="s">
        <v>61</v>
      </c>
      <c r="B419" s="43" t="s">
        <v>312</v>
      </c>
      <c r="C419" s="43"/>
      <c r="D419" s="43"/>
      <c r="E419" s="41" t="s">
        <v>313</v>
      </c>
      <c r="F419" s="8">
        <f>F420+F426</f>
        <v>28179100</v>
      </c>
      <c r="G419" s="8">
        <f>G420+G426</f>
        <v>9710923.1099999994</v>
      </c>
      <c r="H419" s="8">
        <f t="shared" si="111"/>
        <v>34.461438122580205</v>
      </c>
    </row>
    <row r="420" spans="1:8" ht="50.25" customHeight="1" x14ac:dyDescent="0.2">
      <c r="A420" s="62" t="s">
        <v>306</v>
      </c>
      <c r="B420" s="47" t="s">
        <v>312</v>
      </c>
      <c r="C420" s="47" t="s">
        <v>400</v>
      </c>
      <c r="D420" s="47"/>
      <c r="E420" s="45" t="s">
        <v>964</v>
      </c>
      <c r="F420" s="9">
        <f>F421</f>
        <v>100000</v>
      </c>
      <c r="G420" s="9">
        <f>G421</f>
        <v>0</v>
      </c>
      <c r="H420" s="9">
        <f t="shared" si="111"/>
        <v>0</v>
      </c>
    </row>
    <row r="421" spans="1:8" ht="71.25" customHeight="1" x14ac:dyDescent="0.2">
      <c r="A421" s="62" t="s">
        <v>308</v>
      </c>
      <c r="B421" s="47" t="s">
        <v>312</v>
      </c>
      <c r="C421" s="47" t="s">
        <v>402</v>
      </c>
      <c r="D421" s="47"/>
      <c r="E421" s="45" t="s">
        <v>965</v>
      </c>
      <c r="F421" s="18">
        <f>F422+F424</f>
        <v>100000</v>
      </c>
      <c r="G421" s="18">
        <f>G422+G424</f>
        <v>0</v>
      </c>
      <c r="H421" s="9">
        <f t="shared" si="111"/>
        <v>0</v>
      </c>
    </row>
    <row r="422" spans="1:8" ht="45.75" customHeight="1" x14ac:dyDescent="0.2">
      <c r="A422" s="62" t="s">
        <v>332</v>
      </c>
      <c r="B422" s="47" t="s">
        <v>312</v>
      </c>
      <c r="C422" s="47" t="s">
        <v>403</v>
      </c>
      <c r="D422" s="47"/>
      <c r="E422" s="49" t="s">
        <v>187</v>
      </c>
      <c r="F422" s="18">
        <f>F423</f>
        <v>80000</v>
      </c>
      <c r="G422" s="18">
        <f>G423</f>
        <v>0</v>
      </c>
      <c r="H422" s="9">
        <f t="shared" si="111"/>
        <v>0</v>
      </c>
    </row>
    <row r="423" spans="1:8" ht="35.25" customHeight="1" x14ac:dyDescent="0.2">
      <c r="A423" s="62" t="s">
        <v>333</v>
      </c>
      <c r="B423" s="47" t="s">
        <v>312</v>
      </c>
      <c r="C423" s="47" t="s">
        <v>403</v>
      </c>
      <c r="D423" s="47" t="s">
        <v>626</v>
      </c>
      <c r="E423" s="49" t="s">
        <v>514</v>
      </c>
      <c r="F423" s="151">
        <v>80000</v>
      </c>
      <c r="G423" s="151">
        <v>0</v>
      </c>
      <c r="H423" s="9">
        <f t="shared" si="111"/>
        <v>0</v>
      </c>
    </row>
    <row r="424" spans="1:8" ht="55.5" customHeight="1" x14ac:dyDescent="0.2">
      <c r="A424" s="62" t="s">
        <v>334</v>
      </c>
      <c r="B424" s="47" t="s">
        <v>312</v>
      </c>
      <c r="C424" s="47" t="s">
        <v>404</v>
      </c>
      <c r="D424" s="47"/>
      <c r="E424" s="49" t="s">
        <v>188</v>
      </c>
      <c r="F424" s="18">
        <f>F425</f>
        <v>20000</v>
      </c>
      <c r="G424" s="18">
        <f>G425</f>
        <v>0</v>
      </c>
      <c r="H424" s="9">
        <f t="shared" si="111"/>
        <v>0</v>
      </c>
    </row>
    <row r="425" spans="1:8" ht="33" customHeight="1" x14ac:dyDescent="0.2">
      <c r="A425" s="62" t="s">
        <v>311</v>
      </c>
      <c r="B425" s="47" t="s">
        <v>312</v>
      </c>
      <c r="C425" s="47" t="s">
        <v>404</v>
      </c>
      <c r="D425" s="47" t="s">
        <v>626</v>
      </c>
      <c r="E425" s="49" t="s">
        <v>346</v>
      </c>
      <c r="F425" s="151">
        <v>20000</v>
      </c>
      <c r="G425" s="151">
        <v>0</v>
      </c>
      <c r="H425" s="9">
        <f t="shared" si="111"/>
        <v>0</v>
      </c>
    </row>
    <row r="426" spans="1:8" ht="33.75" customHeight="1" x14ac:dyDescent="0.2">
      <c r="A426" s="62" t="s">
        <v>314</v>
      </c>
      <c r="B426" s="47" t="s">
        <v>312</v>
      </c>
      <c r="C426" s="47" t="s">
        <v>351</v>
      </c>
      <c r="D426" s="43"/>
      <c r="E426" s="45" t="s">
        <v>541</v>
      </c>
      <c r="F426" s="9">
        <f>F427+F430+F433+F436</f>
        <v>28079100</v>
      </c>
      <c r="G426" s="9">
        <f>G427+G430+G433+G436</f>
        <v>9710923.1099999994</v>
      </c>
      <c r="H426" s="9">
        <f t="shared" si="111"/>
        <v>34.584167975469299</v>
      </c>
    </row>
    <row r="427" spans="1:8" ht="150" customHeight="1" x14ac:dyDescent="0.2">
      <c r="A427" s="62" t="s">
        <v>316</v>
      </c>
      <c r="B427" s="47" t="s">
        <v>312</v>
      </c>
      <c r="C427" s="47" t="s">
        <v>405</v>
      </c>
      <c r="D427" s="47"/>
      <c r="E427" s="45" t="s">
        <v>349</v>
      </c>
      <c r="F427" s="18">
        <f>SUM(F428:F429)</f>
        <v>1770400</v>
      </c>
      <c r="G427" s="18">
        <f>SUM(G428:G429)</f>
        <v>454011.22</v>
      </c>
      <c r="H427" s="9">
        <f t="shared" si="111"/>
        <v>25.644556032535021</v>
      </c>
    </row>
    <row r="428" spans="1:8" ht="35.25" customHeight="1" x14ac:dyDescent="0.2">
      <c r="A428" s="62" t="s">
        <v>317</v>
      </c>
      <c r="B428" s="47" t="s">
        <v>312</v>
      </c>
      <c r="C428" s="47" t="s">
        <v>405</v>
      </c>
      <c r="D428" s="47" t="s">
        <v>552</v>
      </c>
      <c r="E428" s="49" t="s">
        <v>7</v>
      </c>
      <c r="F428" s="151">
        <v>15000</v>
      </c>
      <c r="G428" s="151">
        <v>4760.17</v>
      </c>
      <c r="H428" s="9">
        <f t="shared" si="111"/>
        <v>31.734466666666666</v>
      </c>
    </row>
    <row r="429" spans="1:8" ht="41.25" customHeight="1" x14ac:dyDescent="0.2">
      <c r="A429" s="62" t="s">
        <v>457</v>
      </c>
      <c r="B429" s="47" t="s">
        <v>312</v>
      </c>
      <c r="C429" s="47" t="s">
        <v>405</v>
      </c>
      <c r="D429" s="47" t="s">
        <v>70</v>
      </c>
      <c r="E429" s="49" t="s">
        <v>153</v>
      </c>
      <c r="F429" s="151">
        <v>1755400</v>
      </c>
      <c r="G429" s="151">
        <v>449251.05</v>
      </c>
      <c r="H429" s="9">
        <f t="shared" si="111"/>
        <v>25.592517374957275</v>
      </c>
    </row>
    <row r="430" spans="1:8" ht="164.25" customHeight="1" x14ac:dyDescent="0.2">
      <c r="A430" s="62" t="s">
        <v>458</v>
      </c>
      <c r="B430" s="47" t="s">
        <v>312</v>
      </c>
      <c r="C430" s="47" t="s">
        <v>406</v>
      </c>
      <c r="D430" s="47"/>
      <c r="E430" s="68" t="s">
        <v>350</v>
      </c>
      <c r="F430" s="18">
        <f>SUM(F431:F432)</f>
        <v>18281900</v>
      </c>
      <c r="G430" s="18">
        <f>SUM(G431:G432)</f>
        <v>6165379.1200000001</v>
      </c>
      <c r="H430" s="9">
        <f t="shared" si="111"/>
        <v>33.723951668043256</v>
      </c>
    </row>
    <row r="431" spans="1:8" ht="48" customHeight="1" x14ac:dyDescent="0.2">
      <c r="A431" s="62" t="s">
        <v>344</v>
      </c>
      <c r="B431" s="47" t="s">
        <v>312</v>
      </c>
      <c r="C431" s="47" t="s">
        <v>406</v>
      </c>
      <c r="D431" s="47" t="s">
        <v>552</v>
      </c>
      <c r="E431" s="49" t="s">
        <v>553</v>
      </c>
      <c r="F431" s="151">
        <v>350000</v>
      </c>
      <c r="G431" s="151">
        <v>75120.710000000006</v>
      </c>
      <c r="H431" s="9">
        <f t="shared" si="111"/>
        <v>21.463059999999999</v>
      </c>
    </row>
    <row r="432" spans="1:8" ht="40.5" customHeight="1" x14ac:dyDescent="0.2">
      <c r="A432" s="62" t="s">
        <v>345</v>
      </c>
      <c r="B432" s="47" t="s">
        <v>312</v>
      </c>
      <c r="C432" s="47" t="s">
        <v>406</v>
      </c>
      <c r="D432" s="47" t="s">
        <v>70</v>
      </c>
      <c r="E432" s="49" t="s">
        <v>255</v>
      </c>
      <c r="F432" s="151">
        <v>17931900</v>
      </c>
      <c r="G432" s="151">
        <v>6090258.4100000001</v>
      </c>
      <c r="H432" s="9">
        <f t="shared" si="111"/>
        <v>33.963263290560398</v>
      </c>
    </row>
    <row r="433" spans="1:8" ht="159.75" customHeight="1" x14ac:dyDescent="0.2">
      <c r="A433" s="62" t="s">
        <v>347</v>
      </c>
      <c r="B433" s="47" t="s">
        <v>312</v>
      </c>
      <c r="C433" s="46" t="s">
        <v>407</v>
      </c>
      <c r="D433" s="43"/>
      <c r="E433" s="69" t="s">
        <v>485</v>
      </c>
      <c r="F433" s="18">
        <f>SUM(F434:F435)</f>
        <v>7972500</v>
      </c>
      <c r="G433" s="18">
        <f t="shared" ref="G433" si="120">SUM(G434:G435)</f>
        <v>3037232.77</v>
      </c>
      <c r="H433" s="9">
        <f t="shared" si="111"/>
        <v>38.096365882721855</v>
      </c>
    </row>
    <row r="434" spans="1:8" ht="36.75" customHeight="1" x14ac:dyDescent="0.2">
      <c r="A434" s="62" t="s">
        <v>348</v>
      </c>
      <c r="B434" s="47" t="s">
        <v>312</v>
      </c>
      <c r="C434" s="46" t="s">
        <v>407</v>
      </c>
      <c r="D434" s="47" t="s">
        <v>552</v>
      </c>
      <c r="E434" s="49" t="s">
        <v>7</v>
      </c>
      <c r="F434" s="151">
        <v>143000</v>
      </c>
      <c r="G434" s="151">
        <v>37554.79</v>
      </c>
      <c r="H434" s="9">
        <f t="shared" si="111"/>
        <v>26.262090909090908</v>
      </c>
    </row>
    <row r="435" spans="1:8" ht="45" customHeight="1" x14ac:dyDescent="0.2">
      <c r="A435" s="62" t="s">
        <v>1025</v>
      </c>
      <c r="B435" s="47" t="s">
        <v>312</v>
      </c>
      <c r="C435" s="46" t="s">
        <v>407</v>
      </c>
      <c r="D435" s="47" t="s">
        <v>70</v>
      </c>
      <c r="E435" s="49" t="s">
        <v>153</v>
      </c>
      <c r="F435" s="151">
        <v>7829500</v>
      </c>
      <c r="G435" s="151">
        <v>2999677.98</v>
      </c>
      <c r="H435" s="9">
        <f t="shared" si="111"/>
        <v>38.312510121974583</v>
      </c>
    </row>
    <row r="436" spans="1:8" ht="76.5" customHeight="1" x14ac:dyDescent="0.2">
      <c r="A436" s="62" t="s">
        <v>1026</v>
      </c>
      <c r="B436" s="47" t="s">
        <v>312</v>
      </c>
      <c r="C436" s="46" t="s">
        <v>800</v>
      </c>
      <c r="D436" s="47"/>
      <c r="E436" s="49" t="s">
        <v>801</v>
      </c>
      <c r="F436" s="18">
        <f>F437</f>
        <v>54300</v>
      </c>
      <c r="G436" s="18">
        <f>G437</f>
        <v>54300</v>
      </c>
      <c r="H436" s="9">
        <f t="shared" si="111"/>
        <v>100</v>
      </c>
    </row>
    <row r="437" spans="1:8" ht="54" customHeight="1" x14ac:dyDescent="0.2">
      <c r="A437" s="62" t="s">
        <v>1027</v>
      </c>
      <c r="B437" s="47" t="s">
        <v>312</v>
      </c>
      <c r="C437" s="46" t="s">
        <v>800</v>
      </c>
      <c r="D437" s="47" t="s">
        <v>70</v>
      </c>
      <c r="E437" s="49" t="s">
        <v>153</v>
      </c>
      <c r="F437" s="151">
        <v>54300</v>
      </c>
      <c r="G437" s="151">
        <v>54300</v>
      </c>
      <c r="H437" s="9">
        <f t="shared" si="111"/>
        <v>100</v>
      </c>
    </row>
    <row r="438" spans="1:8" ht="32.25" customHeight="1" x14ac:dyDescent="0.2">
      <c r="A438" s="62" t="s">
        <v>1028</v>
      </c>
      <c r="B438" s="43" t="s">
        <v>807</v>
      </c>
      <c r="C438" s="42"/>
      <c r="D438" s="43"/>
      <c r="E438" s="51" t="s">
        <v>806</v>
      </c>
      <c r="F438" s="8">
        <f>F439+F445</f>
        <v>2096753.85</v>
      </c>
      <c r="G438" s="8">
        <f>G439+G445</f>
        <v>1660670</v>
      </c>
      <c r="H438" s="8">
        <f t="shared" si="111"/>
        <v>79.201953057102997</v>
      </c>
    </row>
    <row r="439" spans="1:8" ht="57.75" customHeight="1" x14ac:dyDescent="0.2">
      <c r="A439" s="62" t="s">
        <v>1029</v>
      </c>
      <c r="B439" s="47" t="s">
        <v>807</v>
      </c>
      <c r="C439" s="46" t="s">
        <v>400</v>
      </c>
      <c r="D439" s="43"/>
      <c r="E439" s="45" t="s">
        <v>964</v>
      </c>
      <c r="F439" s="9">
        <f t="shared" ref="F439:G439" si="121">F440</f>
        <v>1909688.85</v>
      </c>
      <c r="G439" s="9">
        <f t="shared" si="121"/>
        <v>1604635.2</v>
      </c>
      <c r="H439" s="9">
        <f t="shared" si="111"/>
        <v>84.026002455845088</v>
      </c>
    </row>
    <row r="440" spans="1:8" ht="33" customHeight="1" x14ac:dyDescent="0.2">
      <c r="A440" s="62" t="s">
        <v>644</v>
      </c>
      <c r="B440" s="47" t="s">
        <v>807</v>
      </c>
      <c r="C440" s="47" t="s">
        <v>401</v>
      </c>
      <c r="D440" s="47"/>
      <c r="E440" s="49" t="s">
        <v>966</v>
      </c>
      <c r="F440" s="9">
        <f>F441+F443</f>
        <v>1909688.85</v>
      </c>
      <c r="G440" s="9">
        <f>G441+G443</f>
        <v>1604635.2</v>
      </c>
      <c r="H440" s="9">
        <f t="shared" si="111"/>
        <v>84.026002455845088</v>
      </c>
    </row>
    <row r="441" spans="1:8" ht="42" customHeight="1" x14ac:dyDescent="0.2">
      <c r="A441" s="62" t="s">
        <v>645</v>
      </c>
      <c r="B441" s="47" t="s">
        <v>807</v>
      </c>
      <c r="C441" s="62" t="s">
        <v>765</v>
      </c>
      <c r="D441" s="47"/>
      <c r="E441" s="49" t="s">
        <v>808</v>
      </c>
      <c r="F441" s="18">
        <f>F442</f>
        <v>75820.05</v>
      </c>
      <c r="G441" s="18">
        <f>G442</f>
        <v>0</v>
      </c>
      <c r="H441" s="9">
        <f t="shared" si="111"/>
        <v>0</v>
      </c>
    </row>
    <row r="442" spans="1:8" ht="45" customHeight="1" x14ac:dyDescent="0.2">
      <c r="A442" s="62" t="s">
        <v>1030</v>
      </c>
      <c r="B442" s="47" t="s">
        <v>807</v>
      </c>
      <c r="C442" s="66" t="s">
        <v>765</v>
      </c>
      <c r="D442" s="47" t="s">
        <v>70</v>
      </c>
      <c r="E442" s="49" t="s">
        <v>153</v>
      </c>
      <c r="F442" s="151">
        <v>75820.05</v>
      </c>
      <c r="G442" s="151">
        <v>0</v>
      </c>
      <c r="H442" s="9">
        <f t="shared" si="111"/>
        <v>0</v>
      </c>
    </row>
    <row r="443" spans="1:8" ht="50.25" customHeight="1" x14ac:dyDescent="0.2">
      <c r="A443" s="62" t="s">
        <v>1031</v>
      </c>
      <c r="B443" s="47" t="s">
        <v>807</v>
      </c>
      <c r="C443" s="47" t="s">
        <v>1111</v>
      </c>
      <c r="D443" s="47"/>
      <c r="E443" s="49" t="s">
        <v>1110</v>
      </c>
      <c r="F443" s="18">
        <f>F444</f>
        <v>1833868.8</v>
      </c>
      <c r="G443" s="18">
        <f t="shared" ref="G443" si="122">G444</f>
        <v>1604635.2</v>
      </c>
      <c r="H443" s="9">
        <f t="shared" si="111"/>
        <v>87.5</v>
      </c>
    </row>
    <row r="444" spans="1:8" ht="43.5" customHeight="1" x14ac:dyDescent="0.2">
      <c r="A444" s="62" t="s">
        <v>1032</v>
      </c>
      <c r="B444" s="47" t="s">
        <v>807</v>
      </c>
      <c r="C444" s="146" t="s">
        <v>1111</v>
      </c>
      <c r="D444" s="47" t="s">
        <v>70</v>
      </c>
      <c r="E444" s="49" t="s">
        <v>153</v>
      </c>
      <c r="F444" s="151">
        <v>1833868.8</v>
      </c>
      <c r="G444" s="151">
        <v>1604635.2</v>
      </c>
      <c r="H444" s="9">
        <f t="shared" si="111"/>
        <v>87.5</v>
      </c>
    </row>
    <row r="445" spans="1:8" ht="45.75" customHeight="1" x14ac:dyDescent="0.2">
      <c r="A445" s="62" t="s">
        <v>1033</v>
      </c>
      <c r="B445" s="47" t="s">
        <v>807</v>
      </c>
      <c r="C445" s="47" t="s">
        <v>410</v>
      </c>
      <c r="D445" s="47"/>
      <c r="E445" s="72" t="s">
        <v>1039</v>
      </c>
      <c r="F445" s="151">
        <f t="shared" ref="F445:G447" si="123">F446</f>
        <v>187065</v>
      </c>
      <c r="G445" s="151">
        <f t="shared" si="123"/>
        <v>56034.8</v>
      </c>
      <c r="H445" s="9">
        <f t="shared" si="111"/>
        <v>29.954721620826984</v>
      </c>
    </row>
    <row r="446" spans="1:8" ht="45.75" customHeight="1" x14ac:dyDescent="0.2">
      <c r="A446" s="62" t="s">
        <v>1034</v>
      </c>
      <c r="B446" s="47" t="s">
        <v>807</v>
      </c>
      <c r="C446" s="47" t="s">
        <v>415</v>
      </c>
      <c r="D446" s="43"/>
      <c r="E446" s="45" t="s">
        <v>220</v>
      </c>
      <c r="F446" s="151">
        <f t="shared" si="123"/>
        <v>187065</v>
      </c>
      <c r="G446" s="151">
        <f t="shared" si="123"/>
        <v>56034.8</v>
      </c>
      <c r="H446" s="9">
        <f t="shared" si="111"/>
        <v>29.954721620826984</v>
      </c>
    </row>
    <row r="447" spans="1:8" ht="51.75" customHeight="1" x14ac:dyDescent="0.2">
      <c r="A447" s="62" t="s">
        <v>459</v>
      </c>
      <c r="B447" s="47" t="s">
        <v>807</v>
      </c>
      <c r="C447" s="47" t="s">
        <v>781</v>
      </c>
      <c r="D447" s="47"/>
      <c r="E447" s="45" t="s">
        <v>780</v>
      </c>
      <c r="F447" s="151">
        <f t="shared" si="123"/>
        <v>187065</v>
      </c>
      <c r="G447" s="151">
        <f t="shared" si="123"/>
        <v>56034.8</v>
      </c>
      <c r="H447" s="9">
        <f t="shared" si="111"/>
        <v>29.954721620826984</v>
      </c>
    </row>
    <row r="448" spans="1:8" ht="43.5" customHeight="1" x14ac:dyDescent="0.2">
      <c r="A448" s="62" t="s">
        <v>460</v>
      </c>
      <c r="B448" s="47" t="s">
        <v>807</v>
      </c>
      <c r="C448" s="47" t="s">
        <v>781</v>
      </c>
      <c r="D448" s="47" t="s">
        <v>70</v>
      </c>
      <c r="E448" s="49" t="s">
        <v>1114</v>
      </c>
      <c r="F448" s="151">
        <v>187065</v>
      </c>
      <c r="G448" s="151">
        <v>56034.8</v>
      </c>
      <c r="H448" s="9">
        <f t="shared" si="111"/>
        <v>29.954721620826984</v>
      </c>
    </row>
    <row r="449" spans="1:8" ht="35.25" customHeight="1" x14ac:dyDescent="0.2">
      <c r="A449" s="62" t="s">
        <v>646</v>
      </c>
      <c r="B449" s="43" t="s">
        <v>486</v>
      </c>
      <c r="C449" s="43"/>
      <c r="D449" s="43"/>
      <c r="E449" s="41" t="s">
        <v>487</v>
      </c>
      <c r="F449" s="8">
        <f>F450+F461+F464</f>
        <v>2188800</v>
      </c>
      <c r="G449" s="8">
        <f t="shared" ref="G449" si="124">G450+G461+G464</f>
        <v>549883.93999999994</v>
      </c>
      <c r="H449" s="8">
        <f t="shared" si="111"/>
        <v>25.122621527777778</v>
      </c>
    </row>
    <row r="450" spans="1:8" ht="63" customHeight="1" x14ac:dyDescent="0.2">
      <c r="A450" s="62" t="s">
        <v>647</v>
      </c>
      <c r="B450" s="47" t="s">
        <v>486</v>
      </c>
      <c r="C450" s="47" t="s">
        <v>400</v>
      </c>
      <c r="D450" s="47"/>
      <c r="E450" s="45" t="s">
        <v>964</v>
      </c>
      <c r="F450" s="9">
        <f>F451</f>
        <v>205000</v>
      </c>
      <c r="G450" s="9">
        <f t="shared" ref="G450" si="125">G451</f>
        <v>35000</v>
      </c>
      <c r="H450" s="9">
        <f t="shared" si="111"/>
        <v>17.073170731707318</v>
      </c>
    </row>
    <row r="451" spans="1:8" ht="76.5" customHeight="1" x14ac:dyDescent="0.2">
      <c r="A451" s="62" t="s">
        <v>648</v>
      </c>
      <c r="B451" s="47" t="s">
        <v>486</v>
      </c>
      <c r="C451" s="47" t="s">
        <v>402</v>
      </c>
      <c r="D451" s="47"/>
      <c r="E451" s="45" t="s">
        <v>965</v>
      </c>
      <c r="F451" s="18">
        <f>F452+F454+F456+F458</f>
        <v>205000</v>
      </c>
      <c r="G451" s="18">
        <f t="shared" ref="G451" si="126">G452+G454+G456+G458</f>
        <v>35000</v>
      </c>
      <c r="H451" s="9">
        <f t="shared" si="111"/>
        <v>17.073170731707318</v>
      </c>
    </row>
    <row r="452" spans="1:8" ht="45.75" customHeight="1" x14ac:dyDescent="0.2">
      <c r="A452" s="62" t="s">
        <v>911</v>
      </c>
      <c r="B452" s="47" t="s">
        <v>486</v>
      </c>
      <c r="C452" s="47" t="s">
        <v>761</v>
      </c>
      <c r="D452" s="47"/>
      <c r="E452" s="49" t="s">
        <v>171</v>
      </c>
      <c r="F452" s="18">
        <f>F453</f>
        <v>150000</v>
      </c>
      <c r="G452" s="18">
        <f t="shared" ref="G452" si="127">G453</f>
        <v>15000</v>
      </c>
      <c r="H452" s="9">
        <f t="shared" si="111"/>
        <v>10</v>
      </c>
    </row>
    <row r="453" spans="1:8" ht="72" customHeight="1" x14ac:dyDescent="0.2">
      <c r="A453" s="62" t="s">
        <v>912</v>
      </c>
      <c r="B453" s="47" t="s">
        <v>486</v>
      </c>
      <c r="C453" s="47" t="s">
        <v>761</v>
      </c>
      <c r="D453" s="47" t="s">
        <v>451</v>
      </c>
      <c r="E453" s="45" t="s">
        <v>936</v>
      </c>
      <c r="F453" s="151">
        <v>150000</v>
      </c>
      <c r="G453" s="151">
        <v>15000</v>
      </c>
      <c r="H453" s="9">
        <f t="shared" si="111"/>
        <v>10</v>
      </c>
    </row>
    <row r="454" spans="1:8" ht="39" customHeight="1" x14ac:dyDescent="0.2">
      <c r="A454" s="62" t="s">
        <v>913</v>
      </c>
      <c r="B454" s="47" t="s">
        <v>486</v>
      </c>
      <c r="C454" s="47" t="s">
        <v>408</v>
      </c>
      <c r="D454" s="47"/>
      <c r="E454" s="49" t="s">
        <v>198</v>
      </c>
      <c r="F454" s="18">
        <f>F455</f>
        <v>20000</v>
      </c>
      <c r="G454" s="18">
        <f>G455</f>
        <v>0</v>
      </c>
      <c r="H454" s="9">
        <f t="shared" si="111"/>
        <v>0</v>
      </c>
    </row>
    <row r="455" spans="1:8" ht="34.5" customHeight="1" x14ac:dyDescent="0.2">
      <c r="A455" s="62" t="s">
        <v>914</v>
      </c>
      <c r="B455" s="47" t="s">
        <v>486</v>
      </c>
      <c r="C455" s="47" t="s">
        <v>408</v>
      </c>
      <c r="D455" s="47" t="s">
        <v>552</v>
      </c>
      <c r="E455" s="49" t="s">
        <v>7</v>
      </c>
      <c r="F455" s="151">
        <v>20000</v>
      </c>
      <c r="G455" s="151">
        <v>0</v>
      </c>
      <c r="H455" s="9">
        <f t="shared" si="111"/>
        <v>0</v>
      </c>
    </row>
    <row r="456" spans="1:8" ht="72" customHeight="1" x14ac:dyDescent="0.2">
      <c r="A456" s="62" t="s">
        <v>241</v>
      </c>
      <c r="B456" s="47" t="s">
        <v>486</v>
      </c>
      <c r="C456" s="47" t="s">
        <v>409</v>
      </c>
      <c r="D456" s="47"/>
      <c r="E456" s="49" t="s">
        <v>184</v>
      </c>
      <c r="F456" s="18">
        <f>F457</f>
        <v>20000</v>
      </c>
      <c r="G456" s="18">
        <f>G457</f>
        <v>20000</v>
      </c>
      <c r="H456" s="9">
        <f t="shared" si="111"/>
        <v>100</v>
      </c>
    </row>
    <row r="457" spans="1:8" ht="34.5" customHeight="1" x14ac:dyDescent="0.2">
      <c r="A457" s="62" t="s">
        <v>242</v>
      </c>
      <c r="B457" s="47" t="s">
        <v>486</v>
      </c>
      <c r="C457" s="47" t="s">
        <v>409</v>
      </c>
      <c r="D457" s="47" t="s">
        <v>552</v>
      </c>
      <c r="E457" s="49" t="s">
        <v>7</v>
      </c>
      <c r="F457" s="151">
        <v>20000</v>
      </c>
      <c r="G457" s="151">
        <v>20000</v>
      </c>
      <c r="H457" s="9">
        <f t="shared" si="111"/>
        <v>100</v>
      </c>
    </row>
    <row r="458" spans="1:8" ht="28.5" customHeight="1" x14ac:dyDescent="0.2">
      <c r="A458" s="62" t="s">
        <v>216</v>
      </c>
      <c r="B458" s="47" t="s">
        <v>486</v>
      </c>
      <c r="C458" s="47" t="s">
        <v>186</v>
      </c>
      <c r="D458" s="47"/>
      <c r="E458" s="49" t="s">
        <v>185</v>
      </c>
      <c r="F458" s="18">
        <f>SUM(F459:F460)</f>
        <v>15000</v>
      </c>
      <c r="G458" s="18">
        <f t="shared" ref="G458" si="128">SUM(G459:G460)</f>
        <v>0</v>
      </c>
      <c r="H458" s="9">
        <f t="shared" si="111"/>
        <v>0</v>
      </c>
    </row>
    <row r="459" spans="1:8" ht="48" customHeight="1" x14ac:dyDescent="0.2">
      <c r="A459" s="62" t="s">
        <v>217</v>
      </c>
      <c r="B459" s="47" t="s">
        <v>486</v>
      </c>
      <c r="C459" s="47" t="s">
        <v>186</v>
      </c>
      <c r="D459" s="47" t="s">
        <v>552</v>
      </c>
      <c r="E459" s="49" t="s">
        <v>825</v>
      </c>
      <c r="F459" s="151">
        <v>1000</v>
      </c>
      <c r="G459" s="151">
        <v>0</v>
      </c>
      <c r="H459" s="9">
        <f t="shared" ref="H459:H522" si="129">G459/F459*100</f>
        <v>0</v>
      </c>
    </row>
    <row r="460" spans="1:8" ht="40.5" customHeight="1" x14ac:dyDescent="0.2">
      <c r="A460" s="62" t="s">
        <v>218</v>
      </c>
      <c r="B460" s="47" t="s">
        <v>486</v>
      </c>
      <c r="C460" s="47" t="s">
        <v>186</v>
      </c>
      <c r="D460" s="47" t="s">
        <v>70</v>
      </c>
      <c r="E460" s="49" t="s">
        <v>153</v>
      </c>
      <c r="F460" s="151">
        <v>14000</v>
      </c>
      <c r="G460" s="151">
        <v>0</v>
      </c>
      <c r="H460" s="9">
        <f t="shared" si="129"/>
        <v>0</v>
      </c>
    </row>
    <row r="461" spans="1:8" ht="74.25" customHeight="1" x14ac:dyDescent="0.2">
      <c r="A461" s="62" t="s">
        <v>219</v>
      </c>
      <c r="B461" s="47" t="s">
        <v>486</v>
      </c>
      <c r="C461" s="47" t="s">
        <v>438</v>
      </c>
      <c r="D461" s="47"/>
      <c r="E461" s="45" t="s">
        <v>826</v>
      </c>
      <c r="F461" s="18">
        <f t="shared" ref="F461:G462" si="130">F462</f>
        <v>80000</v>
      </c>
      <c r="G461" s="18">
        <f t="shared" si="130"/>
        <v>80000</v>
      </c>
      <c r="H461" s="9">
        <f t="shared" si="129"/>
        <v>100</v>
      </c>
    </row>
    <row r="462" spans="1:8" ht="32.25" customHeight="1" x14ac:dyDescent="0.2">
      <c r="A462" s="62" t="s">
        <v>335</v>
      </c>
      <c r="B462" s="47" t="s">
        <v>486</v>
      </c>
      <c r="C462" s="47" t="s">
        <v>823</v>
      </c>
      <c r="D462" s="47"/>
      <c r="E462" s="49" t="s">
        <v>197</v>
      </c>
      <c r="F462" s="18">
        <f t="shared" si="130"/>
        <v>80000</v>
      </c>
      <c r="G462" s="18">
        <f t="shared" si="130"/>
        <v>80000</v>
      </c>
      <c r="H462" s="9">
        <f t="shared" si="129"/>
        <v>100</v>
      </c>
    </row>
    <row r="463" spans="1:8" ht="62.25" customHeight="1" x14ac:dyDescent="0.2">
      <c r="A463" s="62" t="s">
        <v>336</v>
      </c>
      <c r="B463" s="47" t="s">
        <v>486</v>
      </c>
      <c r="C463" s="47" t="s">
        <v>823</v>
      </c>
      <c r="D463" s="47" t="s">
        <v>451</v>
      </c>
      <c r="E463" s="49" t="s">
        <v>936</v>
      </c>
      <c r="F463" s="151">
        <v>80000</v>
      </c>
      <c r="G463" s="151">
        <v>80000</v>
      </c>
      <c r="H463" s="9">
        <f t="shared" si="129"/>
        <v>100</v>
      </c>
    </row>
    <row r="464" spans="1:8" ht="36" customHeight="1" x14ac:dyDescent="0.2">
      <c r="A464" s="62" t="s">
        <v>337</v>
      </c>
      <c r="B464" s="47" t="s">
        <v>486</v>
      </c>
      <c r="C464" s="47" t="s">
        <v>351</v>
      </c>
      <c r="D464" s="43"/>
      <c r="E464" s="45" t="s">
        <v>541</v>
      </c>
      <c r="F464" s="9">
        <f>F465+F467</f>
        <v>1903800</v>
      </c>
      <c r="G464" s="9">
        <f t="shared" ref="G464" si="131">G465+G467</f>
        <v>434883.94</v>
      </c>
      <c r="H464" s="9">
        <f t="shared" si="129"/>
        <v>22.842942535980669</v>
      </c>
    </row>
    <row r="465" spans="1:8" ht="153.75" customHeight="1" x14ac:dyDescent="0.2">
      <c r="A465" s="62" t="s">
        <v>338</v>
      </c>
      <c r="B465" s="47" t="s">
        <v>486</v>
      </c>
      <c r="C465" s="47" t="s">
        <v>405</v>
      </c>
      <c r="D465" s="47"/>
      <c r="E465" s="45" t="s">
        <v>349</v>
      </c>
      <c r="F465" s="9">
        <f>F466</f>
        <v>114800</v>
      </c>
      <c r="G465" s="9">
        <f t="shared" ref="G465" si="132">G466</f>
        <v>12385.93</v>
      </c>
      <c r="H465" s="9">
        <f t="shared" si="129"/>
        <v>10.789137630662021</v>
      </c>
    </row>
    <row r="466" spans="1:8" ht="35.25" customHeight="1" x14ac:dyDescent="0.2">
      <c r="A466" s="62" t="s">
        <v>339</v>
      </c>
      <c r="B466" s="47" t="s">
        <v>486</v>
      </c>
      <c r="C466" s="47" t="s">
        <v>405</v>
      </c>
      <c r="D466" s="47" t="s">
        <v>543</v>
      </c>
      <c r="E466" s="45" t="s">
        <v>544</v>
      </c>
      <c r="F466" s="151">
        <v>114800</v>
      </c>
      <c r="G466" s="151">
        <v>12385.93</v>
      </c>
      <c r="H466" s="9">
        <f t="shared" si="129"/>
        <v>10.789137630662021</v>
      </c>
    </row>
    <row r="467" spans="1:8" ht="168" customHeight="1" x14ac:dyDescent="0.2">
      <c r="A467" s="62" t="s">
        <v>340</v>
      </c>
      <c r="B467" s="47" t="s">
        <v>486</v>
      </c>
      <c r="C467" s="47" t="s">
        <v>406</v>
      </c>
      <c r="D467" s="47"/>
      <c r="E467" s="68" t="s">
        <v>350</v>
      </c>
      <c r="F467" s="18">
        <f>SUM(F468:F469)</f>
        <v>1789000</v>
      </c>
      <c r="G467" s="18">
        <f t="shared" ref="G467" si="133">SUM(G468:G469)</f>
        <v>422498.01</v>
      </c>
      <c r="H467" s="9">
        <f t="shared" si="129"/>
        <v>23.616434320849638</v>
      </c>
    </row>
    <row r="468" spans="1:8" ht="36" customHeight="1" x14ac:dyDescent="0.2">
      <c r="A468" s="62" t="s">
        <v>341</v>
      </c>
      <c r="B468" s="47" t="s">
        <v>486</v>
      </c>
      <c r="C468" s="47" t="s">
        <v>406</v>
      </c>
      <c r="D468" s="47" t="s">
        <v>543</v>
      </c>
      <c r="E468" s="45" t="s">
        <v>544</v>
      </c>
      <c r="F468" s="151">
        <v>1516479</v>
      </c>
      <c r="G468" s="151">
        <v>314308.26</v>
      </c>
      <c r="H468" s="9">
        <f t="shared" si="129"/>
        <v>20.726186119293445</v>
      </c>
    </row>
    <row r="469" spans="1:8" ht="39" customHeight="1" x14ac:dyDescent="0.2">
      <c r="A469" s="62" t="s">
        <v>342</v>
      </c>
      <c r="B469" s="47" t="s">
        <v>486</v>
      </c>
      <c r="C469" s="47" t="s">
        <v>406</v>
      </c>
      <c r="D469" s="47" t="s">
        <v>552</v>
      </c>
      <c r="E469" s="49" t="s">
        <v>553</v>
      </c>
      <c r="F469" s="151">
        <v>272521</v>
      </c>
      <c r="G469" s="151">
        <v>108189.75</v>
      </c>
      <c r="H469" s="9">
        <f t="shared" si="129"/>
        <v>39.699601131655911</v>
      </c>
    </row>
    <row r="470" spans="1:8" ht="29.25" customHeight="1" x14ac:dyDescent="0.2">
      <c r="A470" s="62" t="s">
        <v>343</v>
      </c>
      <c r="B470" s="43" t="s">
        <v>488</v>
      </c>
      <c r="C470" s="47"/>
      <c r="D470" s="47"/>
      <c r="E470" s="41" t="s">
        <v>489</v>
      </c>
      <c r="F470" s="8">
        <f>F483+F501+F471</f>
        <v>63933400</v>
      </c>
      <c r="G470" s="8">
        <f t="shared" ref="G470" si="134">G483+G501+G471</f>
        <v>12271735.32</v>
      </c>
      <c r="H470" s="8">
        <f t="shared" si="129"/>
        <v>19.19456077730889</v>
      </c>
    </row>
    <row r="471" spans="1:8" ht="30" customHeight="1" x14ac:dyDescent="0.2">
      <c r="A471" s="62" t="s">
        <v>769</v>
      </c>
      <c r="B471" s="43" t="s">
        <v>953</v>
      </c>
      <c r="C471" s="47"/>
      <c r="D471" s="47"/>
      <c r="E471" s="41" t="s">
        <v>954</v>
      </c>
      <c r="F471" s="8">
        <f>F472</f>
        <v>24061491</v>
      </c>
      <c r="G471" s="8">
        <f t="shared" ref="G471" si="135">G472</f>
        <v>6379400</v>
      </c>
      <c r="H471" s="8">
        <f t="shared" si="129"/>
        <v>26.512903959276674</v>
      </c>
    </row>
    <row r="472" spans="1:8" ht="56.25" customHeight="1" x14ac:dyDescent="0.2">
      <c r="A472" s="62" t="s">
        <v>770</v>
      </c>
      <c r="B472" s="47" t="s">
        <v>953</v>
      </c>
      <c r="C472" s="47" t="s">
        <v>426</v>
      </c>
      <c r="D472" s="43"/>
      <c r="E472" s="45" t="s">
        <v>930</v>
      </c>
      <c r="F472" s="9">
        <f>F476+F473</f>
        <v>24061491</v>
      </c>
      <c r="G472" s="9">
        <f t="shared" ref="G472" si="136">G476+G473</f>
        <v>6379400</v>
      </c>
      <c r="H472" s="9">
        <f t="shared" si="129"/>
        <v>26.512903959276674</v>
      </c>
    </row>
    <row r="473" spans="1:8" ht="40.5" customHeight="1" x14ac:dyDescent="0.2">
      <c r="A473" s="62" t="s">
        <v>771</v>
      </c>
      <c r="B473" s="47" t="s">
        <v>953</v>
      </c>
      <c r="C473" s="47" t="s">
        <v>957</v>
      </c>
      <c r="D473" s="43"/>
      <c r="E473" s="45" t="s">
        <v>958</v>
      </c>
      <c r="F473" s="9">
        <f>F474</f>
        <v>200000</v>
      </c>
      <c r="G473" s="9">
        <f t="shared" ref="G473:G474" si="137">G474</f>
        <v>0</v>
      </c>
      <c r="H473" s="9">
        <f t="shared" si="129"/>
        <v>0</v>
      </c>
    </row>
    <row r="474" spans="1:8" ht="45" customHeight="1" x14ac:dyDescent="0.2">
      <c r="A474" s="62" t="s">
        <v>810</v>
      </c>
      <c r="B474" s="47" t="s">
        <v>953</v>
      </c>
      <c r="C474" s="47" t="s">
        <v>959</v>
      </c>
      <c r="D474" s="43"/>
      <c r="E474" s="45" t="s">
        <v>960</v>
      </c>
      <c r="F474" s="9">
        <f>F475</f>
        <v>200000</v>
      </c>
      <c r="G474" s="9">
        <f t="shared" si="137"/>
        <v>0</v>
      </c>
      <c r="H474" s="9">
        <f t="shared" si="129"/>
        <v>0</v>
      </c>
    </row>
    <row r="475" spans="1:8" ht="33" customHeight="1" x14ac:dyDescent="0.2">
      <c r="A475" s="62" t="s">
        <v>811</v>
      </c>
      <c r="B475" s="47" t="s">
        <v>953</v>
      </c>
      <c r="C475" s="47" t="s">
        <v>959</v>
      </c>
      <c r="D475" s="47" t="s">
        <v>105</v>
      </c>
      <c r="E475" s="45" t="s">
        <v>106</v>
      </c>
      <c r="F475" s="151">
        <v>200000</v>
      </c>
      <c r="G475" s="151">
        <v>0</v>
      </c>
      <c r="H475" s="9">
        <f t="shared" si="129"/>
        <v>0</v>
      </c>
    </row>
    <row r="476" spans="1:8" ht="41.25" customHeight="1" x14ac:dyDescent="0.2">
      <c r="A476" s="62" t="s">
        <v>915</v>
      </c>
      <c r="B476" s="47" t="s">
        <v>953</v>
      </c>
      <c r="C476" s="47" t="s">
        <v>427</v>
      </c>
      <c r="D476" s="47"/>
      <c r="E476" s="45" t="s">
        <v>167</v>
      </c>
      <c r="F476" s="11">
        <f>F477+F479+F481</f>
        <v>23861491</v>
      </c>
      <c r="G476" s="11">
        <f t="shared" ref="G476" si="138">G477+G479+G481</f>
        <v>6379400</v>
      </c>
      <c r="H476" s="9">
        <f t="shared" si="129"/>
        <v>26.735127322932168</v>
      </c>
    </row>
    <row r="477" spans="1:8" ht="52.5" customHeight="1" x14ac:dyDescent="0.2">
      <c r="A477" s="62" t="s">
        <v>916</v>
      </c>
      <c r="B477" s="47" t="s">
        <v>953</v>
      </c>
      <c r="C477" s="47" t="s">
        <v>452</v>
      </c>
      <c r="D477" s="47"/>
      <c r="E477" s="40" t="s">
        <v>245</v>
      </c>
      <c r="F477" s="11">
        <f>F478</f>
        <v>23711491</v>
      </c>
      <c r="G477" s="11">
        <f t="shared" ref="G477" si="139">G478</f>
        <v>6379400</v>
      </c>
      <c r="H477" s="9">
        <f t="shared" si="129"/>
        <v>26.904254987592303</v>
      </c>
    </row>
    <row r="478" spans="1:8" ht="27.75" customHeight="1" x14ac:dyDescent="0.2">
      <c r="A478" s="62" t="s">
        <v>812</v>
      </c>
      <c r="B478" s="47" t="s">
        <v>953</v>
      </c>
      <c r="C478" s="47" t="s">
        <v>452</v>
      </c>
      <c r="D478" s="47" t="s">
        <v>105</v>
      </c>
      <c r="E478" s="45" t="s">
        <v>106</v>
      </c>
      <c r="F478" s="151">
        <v>23711491</v>
      </c>
      <c r="G478" s="151">
        <v>6379400</v>
      </c>
      <c r="H478" s="9">
        <f t="shared" si="129"/>
        <v>26.904254987592303</v>
      </c>
    </row>
    <row r="479" spans="1:8" ht="51.75" customHeight="1" x14ac:dyDescent="0.2">
      <c r="A479" s="62" t="s">
        <v>813</v>
      </c>
      <c r="B479" s="47" t="s">
        <v>953</v>
      </c>
      <c r="C479" s="47" t="s">
        <v>977</v>
      </c>
      <c r="D479" s="47"/>
      <c r="E479" s="45" t="s">
        <v>978</v>
      </c>
      <c r="F479" s="11">
        <f>F480</f>
        <v>93000</v>
      </c>
      <c r="G479" s="11">
        <f t="shared" ref="G479" si="140">G480</f>
        <v>0</v>
      </c>
      <c r="H479" s="9">
        <f t="shared" si="129"/>
        <v>0</v>
      </c>
    </row>
    <row r="480" spans="1:8" ht="32.25" customHeight="1" x14ac:dyDescent="0.2">
      <c r="A480" s="62" t="s">
        <v>814</v>
      </c>
      <c r="B480" s="47" t="s">
        <v>953</v>
      </c>
      <c r="C480" s="47" t="s">
        <v>977</v>
      </c>
      <c r="D480" s="47" t="s">
        <v>105</v>
      </c>
      <c r="E480" s="45" t="s">
        <v>106</v>
      </c>
      <c r="F480" s="151">
        <v>93000</v>
      </c>
      <c r="G480" s="151">
        <v>0</v>
      </c>
      <c r="H480" s="9">
        <f t="shared" si="129"/>
        <v>0</v>
      </c>
    </row>
    <row r="481" spans="1:8" ht="54.75" customHeight="1" x14ac:dyDescent="0.2">
      <c r="A481" s="62" t="s">
        <v>817</v>
      </c>
      <c r="B481" s="47" t="s">
        <v>953</v>
      </c>
      <c r="C481" s="47" t="s">
        <v>979</v>
      </c>
      <c r="D481" s="47"/>
      <c r="E481" s="119" t="s">
        <v>1048</v>
      </c>
      <c r="F481" s="11">
        <f t="shared" ref="F481:G481" si="141">F482</f>
        <v>57000</v>
      </c>
      <c r="G481" s="11">
        <f t="shared" si="141"/>
        <v>0</v>
      </c>
      <c r="H481" s="9">
        <f t="shared" si="129"/>
        <v>0</v>
      </c>
    </row>
    <row r="482" spans="1:8" ht="33.75" customHeight="1" x14ac:dyDescent="0.2">
      <c r="A482" s="62" t="s">
        <v>818</v>
      </c>
      <c r="B482" s="47" t="s">
        <v>953</v>
      </c>
      <c r="C482" s="47" t="s">
        <v>979</v>
      </c>
      <c r="D482" s="47" t="s">
        <v>105</v>
      </c>
      <c r="E482" s="45" t="s">
        <v>106</v>
      </c>
      <c r="F482" s="151">
        <v>57000</v>
      </c>
      <c r="G482" s="151">
        <v>0</v>
      </c>
      <c r="H482" s="9">
        <f t="shared" si="129"/>
        <v>0</v>
      </c>
    </row>
    <row r="483" spans="1:8" ht="36.75" customHeight="1" x14ac:dyDescent="0.2">
      <c r="A483" s="62" t="s">
        <v>819</v>
      </c>
      <c r="B483" s="43" t="s">
        <v>490</v>
      </c>
      <c r="C483" s="43"/>
      <c r="D483" s="43"/>
      <c r="E483" s="41" t="s">
        <v>491</v>
      </c>
      <c r="F483" s="8">
        <f t="shared" ref="F483:G483" si="142">F484</f>
        <v>36194869</v>
      </c>
      <c r="G483" s="8">
        <f t="shared" si="142"/>
        <v>5025600</v>
      </c>
      <c r="H483" s="8">
        <f t="shared" si="129"/>
        <v>13.884840970138612</v>
      </c>
    </row>
    <row r="484" spans="1:8" ht="49.5" customHeight="1" x14ac:dyDescent="0.2">
      <c r="A484" s="62" t="s">
        <v>820</v>
      </c>
      <c r="B484" s="47" t="s">
        <v>490</v>
      </c>
      <c r="C484" s="47" t="s">
        <v>426</v>
      </c>
      <c r="D484" s="43"/>
      <c r="E484" s="45" t="s">
        <v>930</v>
      </c>
      <c r="F484" s="9">
        <f>F485+F496</f>
        <v>36194869</v>
      </c>
      <c r="G484" s="9">
        <f t="shared" ref="G484" si="143">G485+G496</f>
        <v>5025600</v>
      </c>
      <c r="H484" s="9">
        <f t="shared" si="129"/>
        <v>13.884840970138612</v>
      </c>
    </row>
    <row r="485" spans="1:8" ht="33.75" customHeight="1" x14ac:dyDescent="0.2">
      <c r="A485" s="62" t="s">
        <v>821</v>
      </c>
      <c r="B485" s="47" t="s">
        <v>490</v>
      </c>
      <c r="C485" s="47" t="s">
        <v>435</v>
      </c>
      <c r="D485" s="43"/>
      <c r="E485" s="45" t="s">
        <v>162</v>
      </c>
      <c r="F485" s="9">
        <f>F486+F492+F494+F488+F490</f>
        <v>33994869</v>
      </c>
      <c r="G485" s="9">
        <f t="shared" ref="G485" si="144">G486+G492+G494+G488+G490</f>
        <v>5025600</v>
      </c>
      <c r="H485" s="9">
        <f t="shared" si="129"/>
        <v>14.783407460696496</v>
      </c>
    </row>
    <row r="486" spans="1:8" ht="35.25" customHeight="1" x14ac:dyDescent="0.2">
      <c r="A486" s="62" t="s">
        <v>822</v>
      </c>
      <c r="B486" s="47" t="s">
        <v>490</v>
      </c>
      <c r="C486" s="47" t="s">
        <v>436</v>
      </c>
      <c r="D486" s="47"/>
      <c r="E486" s="45" t="s">
        <v>492</v>
      </c>
      <c r="F486" s="11">
        <f>F487</f>
        <v>22778969</v>
      </c>
      <c r="G486" s="11">
        <f t="shared" ref="G486" si="145">G487</f>
        <v>5025600</v>
      </c>
      <c r="H486" s="9">
        <f t="shared" si="129"/>
        <v>22.062455943462584</v>
      </c>
    </row>
    <row r="487" spans="1:8" ht="33" customHeight="1" x14ac:dyDescent="0.2">
      <c r="A487" s="62" t="s">
        <v>833</v>
      </c>
      <c r="B487" s="47" t="s">
        <v>490</v>
      </c>
      <c r="C487" s="47" t="s">
        <v>436</v>
      </c>
      <c r="D487" s="47" t="s">
        <v>105</v>
      </c>
      <c r="E487" s="45" t="s">
        <v>106</v>
      </c>
      <c r="F487" s="151">
        <v>22778969</v>
      </c>
      <c r="G487" s="151">
        <v>5025600</v>
      </c>
      <c r="H487" s="9">
        <f t="shared" si="129"/>
        <v>22.062455943462584</v>
      </c>
    </row>
    <row r="488" spans="1:8" ht="38.25" customHeight="1" x14ac:dyDescent="0.2">
      <c r="A488" s="62" t="s">
        <v>834</v>
      </c>
      <c r="B488" s="47" t="s">
        <v>490</v>
      </c>
      <c r="C488" s="47" t="s">
        <v>946</v>
      </c>
      <c r="D488" s="47"/>
      <c r="E488" s="45" t="s">
        <v>949</v>
      </c>
      <c r="F488" s="11">
        <f>F489</f>
        <v>10441000</v>
      </c>
      <c r="G488" s="11">
        <f t="shared" ref="G488" si="146">G489</f>
        <v>0</v>
      </c>
      <c r="H488" s="9">
        <f t="shared" si="129"/>
        <v>0</v>
      </c>
    </row>
    <row r="489" spans="1:8" ht="32.25" customHeight="1" x14ac:dyDescent="0.2">
      <c r="A489" s="62" t="s">
        <v>835</v>
      </c>
      <c r="B489" s="47" t="s">
        <v>490</v>
      </c>
      <c r="C489" s="47" t="s">
        <v>946</v>
      </c>
      <c r="D489" s="47" t="s">
        <v>105</v>
      </c>
      <c r="E489" s="45" t="s">
        <v>106</v>
      </c>
      <c r="F489" s="151">
        <v>10441000</v>
      </c>
      <c r="G489" s="151">
        <v>0</v>
      </c>
      <c r="H489" s="9">
        <f t="shared" si="129"/>
        <v>0</v>
      </c>
    </row>
    <row r="490" spans="1:8" ht="31.5" customHeight="1" x14ac:dyDescent="0.2">
      <c r="A490" s="62" t="s">
        <v>836</v>
      </c>
      <c r="B490" s="47" t="s">
        <v>490</v>
      </c>
      <c r="C490" s="47" t="s">
        <v>948</v>
      </c>
      <c r="D490" s="47"/>
      <c r="E490" s="45" t="s">
        <v>947</v>
      </c>
      <c r="F490" s="11">
        <f>F491</f>
        <v>600000</v>
      </c>
      <c r="G490" s="11">
        <f t="shared" ref="G490" si="147">G491</f>
        <v>0</v>
      </c>
      <c r="H490" s="9">
        <f t="shared" si="129"/>
        <v>0</v>
      </c>
    </row>
    <row r="491" spans="1:8" ht="27" customHeight="1" x14ac:dyDescent="0.2">
      <c r="A491" s="62" t="s">
        <v>918</v>
      </c>
      <c r="B491" s="47" t="s">
        <v>490</v>
      </c>
      <c r="C491" s="47" t="s">
        <v>948</v>
      </c>
      <c r="D491" s="47" t="s">
        <v>105</v>
      </c>
      <c r="E491" s="45" t="s">
        <v>106</v>
      </c>
      <c r="F491" s="151">
        <v>600000</v>
      </c>
      <c r="G491" s="151">
        <v>0</v>
      </c>
      <c r="H491" s="9">
        <f t="shared" si="129"/>
        <v>0</v>
      </c>
    </row>
    <row r="492" spans="1:8" ht="62.25" customHeight="1" x14ac:dyDescent="0.2">
      <c r="A492" s="62" t="s">
        <v>937</v>
      </c>
      <c r="B492" s="47" t="s">
        <v>490</v>
      </c>
      <c r="C492" s="47" t="s">
        <v>174</v>
      </c>
      <c r="D492" s="47"/>
      <c r="E492" s="45" t="s">
        <v>777</v>
      </c>
      <c r="F492" s="11">
        <f>F493</f>
        <v>52500</v>
      </c>
      <c r="G492" s="11">
        <f>G493</f>
        <v>0</v>
      </c>
      <c r="H492" s="9">
        <f t="shared" si="129"/>
        <v>0</v>
      </c>
    </row>
    <row r="493" spans="1:8" ht="35.25" customHeight="1" x14ac:dyDescent="0.2">
      <c r="A493" s="62" t="s">
        <v>938</v>
      </c>
      <c r="B493" s="47" t="s">
        <v>490</v>
      </c>
      <c r="C493" s="47" t="s">
        <v>174</v>
      </c>
      <c r="D493" s="47" t="s">
        <v>105</v>
      </c>
      <c r="E493" s="45" t="s">
        <v>106</v>
      </c>
      <c r="F493" s="151">
        <v>52500</v>
      </c>
      <c r="G493" s="151">
        <v>0</v>
      </c>
      <c r="H493" s="9">
        <f t="shared" si="129"/>
        <v>0</v>
      </c>
    </row>
    <row r="494" spans="1:8" ht="66.75" customHeight="1" x14ac:dyDescent="0.2">
      <c r="A494" s="62" t="s">
        <v>939</v>
      </c>
      <c r="B494" s="47" t="s">
        <v>490</v>
      </c>
      <c r="C494" s="47" t="s">
        <v>830</v>
      </c>
      <c r="D494" s="47"/>
      <c r="E494" s="45" t="s">
        <v>829</v>
      </c>
      <c r="F494" s="11">
        <f t="shared" ref="F494:G494" si="148">F495</f>
        <v>122400</v>
      </c>
      <c r="G494" s="11">
        <f t="shared" si="148"/>
        <v>0</v>
      </c>
      <c r="H494" s="9">
        <f t="shared" si="129"/>
        <v>0</v>
      </c>
    </row>
    <row r="495" spans="1:8" ht="36" customHeight="1" x14ac:dyDescent="0.2">
      <c r="A495" s="62" t="s">
        <v>940</v>
      </c>
      <c r="B495" s="47" t="s">
        <v>490</v>
      </c>
      <c r="C495" s="47" t="s">
        <v>830</v>
      </c>
      <c r="D495" s="47" t="s">
        <v>105</v>
      </c>
      <c r="E495" s="45" t="s">
        <v>106</v>
      </c>
      <c r="F495" s="151">
        <v>122400</v>
      </c>
      <c r="G495" s="151">
        <v>0</v>
      </c>
      <c r="H495" s="9">
        <f t="shared" si="129"/>
        <v>0</v>
      </c>
    </row>
    <row r="496" spans="1:8" ht="30.75" customHeight="1" x14ac:dyDescent="0.2">
      <c r="A496" s="62" t="s">
        <v>1035</v>
      </c>
      <c r="B496" s="47" t="s">
        <v>490</v>
      </c>
      <c r="C496" s="47" t="s">
        <v>957</v>
      </c>
      <c r="D496" s="43"/>
      <c r="E496" s="45" t="s">
        <v>958</v>
      </c>
      <c r="F496" s="9">
        <f>F499+F497</f>
        <v>2200000</v>
      </c>
      <c r="G496" s="9">
        <f t="shared" ref="G496" si="149">G499+G497</f>
        <v>0</v>
      </c>
      <c r="H496" s="9">
        <f t="shared" si="129"/>
        <v>0</v>
      </c>
    </row>
    <row r="497" spans="1:8" ht="33.75" customHeight="1" x14ac:dyDescent="0.2">
      <c r="A497" s="62" t="s">
        <v>1046</v>
      </c>
      <c r="B497" s="47" t="s">
        <v>490</v>
      </c>
      <c r="C497" s="47" t="s">
        <v>980</v>
      </c>
      <c r="D497" s="43"/>
      <c r="E497" s="45" t="s">
        <v>981</v>
      </c>
      <c r="F497" s="9">
        <f>F498</f>
        <v>2000000</v>
      </c>
      <c r="G497" s="9">
        <f t="shared" ref="G497" si="150">G498</f>
        <v>0</v>
      </c>
      <c r="H497" s="9">
        <f t="shared" si="129"/>
        <v>0</v>
      </c>
    </row>
    <row r="498" spans="1:8" ht="33.75" customHeight="1" x14ac:dyDescent="0.2">
      <c r="A498" s="62" t="s">
        <v>1047</v>
      </c>
      <c r="B498" s="47" t="s">
        <v>490</v>
      </c>
      <c r="C498" s="47" t="s">
        <v>980</v>
      </c>
      <c r="D498" s="47" t="s">
        <v>105</v>
      </c>
      <c r="E498" s="45" t="s">
        <v>106</v>
      </c>
      <c r="F498" s="151">
        <v>2000000</v>
      </c>
      <c r="G498" s="151">
        <v>0</v>
      </c>
      <c r="H498" s="9">
        <f t="shared" si="129"/>
        <v>0</v>
      </c>
    </row>
    <row r="499" spans="1:8" ht="42.75" customHeight="1" x14ac:dyDescent="0.2">
      <c r="A499" s="62" t="s">
        <v>1068</v>
      </c>
      <c r="B499" s="47" t="s">
        <v>490</v>
      </c>
      <c r="C499" s="47" t="s">
        <v>961</v>
      </c>
      <c r="D499" s="43"/>
      <c r="E499" s="45" t="s">
        <v>960</v>
      </c>
      <c r="F499" s="9">
        <f>F500</f>
        <v>200000</v>
      </c>
      <c r="G499" s="9">
        <f t="shared" ref="G499" si="151">G500</f>
        <v>0</v>
      </c>
      <c r="H499" s="9">
        <f t="shared" si="129"/>
        <v>0</v>
      </c>
    </row>
    <row r="500" spans="1:8" ht="36.75" customHeight="1" x14ac:dyDescent="0.2">
      <c r="A500" s="62" t="s">
        <v>1069</v>
      </c>
      <c r="B500" s="47" t="s">
        <v>490</v>
      </c>
      <c r="C500" s="47" t="s">
        <v>961</v>
      </c>
      <c r="D500" s="47" t="s">
        <v>105</v>
      </c>
      <c r="E500" s="45" t="s">
        <v>106</v>
      </c>
      <c r="F500" s="151">
        <v>200000</v>
      </c>
      <c r="G500" s="151">
        <v>0</v>
      </c>
      <c r="H500" s="9">
        <f t="shared" si="129"/>
        <v>0</v>
      </c>
    </row>
    <row r="501" spans="1:8" ht="48.75" customHeight="1" x14ac:dyDescent="0.2">
      <c r="A501" s="62" t="s">
        <v>1070</v>
      </c>
      <c r="B501" s="43" t="s">
        <v>493</v>
      </c>
      <c r="C501" s="43"/>
      <c r="D501" s="43"/>
      <c r="E501" s="41" t="s">
        <v>494</v>
      </c>
      <c r="F501" s="12">
        <f>F502</f>
        <v>3677040</v>
      </c>
      <c r="G501" s="12">
        <f t="shared" ref="G501:G502" si="152">G502</f>
        <v>866735.32000000007</v>
      </c>
      <c r="H501" s="8">
        <f t="shared" si="129"/>
        <v>23.571549942344934</v>
      </c>
    </row>
    <row r="502" spans="1:8" ht="54" customHeight="1" x14ac:dyDescent="0.2">
      <c r="A502" s="62" t="s">
        <v>1071</v>
      </c>
      <c r="B502" s="47" t="s">
        <v>493</v>
      </c>
      <c r="C502" s="47" t="s">
        <v>426</v>
      </c>
      <c r="D502" s="47"/>
      <c r="E502" s="45" t="s">
        <v>930</v>
      </c>
      <c r="F502" s="11">
        <f>F503</f>
        <v>3677040</v>
      </c>
      <c r="G502" s="11">
        <f t="shared" si="152"/>
        <v>866735.32000000007</v>
      </c>
      <c r="H502" s="9">
        <f t="shared" si="129"/>
        <v>23.571549942344934</v>
      </c>
    </row>
    <row r="503" spans="1:8" ht="95.25" customHeight="1" x14ac:dyDescent="0.2">
      <c r="A503" s="62" t="s">
        <v>1072</v>
      </c>
      <c r="B503" s="47" t="s">
        <v>493</v>
      </c>
      <c r="C503" s="47" t="s">
        <v>429</v>
      </c>
      <c r="D503" s="47"/>
      <c r="E503" s="45" t="s">
        <v>933</v>
      </c>
      <c r="F503" s="11">
        <f>F504+F507+F510+F512</f>
        <v>3677040</v>
      </c>
      <c r="G503" s="11">
        <f t="shared" ref="G503" si="153">G504+G507+G510+G512</f>
        <v>866735.32000000007</v>
      </c>
      <c r="H503" s="9">
        <f t="shared" si="129"/>
        <v>23.571549942344934</v>
      </c>
    </row>
    <row r="504" spans="1:8" ht="42.75" customHeight="1" x14ac:dyDescent="0.2">
      <c r="A504" s="62" t="s">
        <v>1073</v>
      </c>
      <c r="B504" s="47" t="s">
        <v>493</v>
      </c>
      <c r="C504" s="47" t="s">
        <v>484</v>
      </c>
      <c r="D504" s="47"/>
      <c r="E504" s="45" t="s">
        <v>495</v>
      </c>
      <c r="F504" s="11">
        <f>SUM(F505:F506)</f>
        <v>2014516</v>
      </c>
      <c r="G504" s="11">
        <f t="shared" ref="G504" si="154">SUM(G505:G506)</f>
        <v>437622.87</v>
      </c>
      <c r="H504" s="9">
        <f t="shared" si="129"/>
        <v>21.723474521919904</v>
      </c>
    </row>
    <row r="505" spans="1:8" ht="32.25" customHeight="1" x14ac:dyDescent="0.2">
      <c r="A505" s="62" t="s">
        <v>1074</v>
      </c>
      <c r="B505" s="47" t="s">
        <v>493</v>
      </c>
      <c r="C505" s="47" t="s">
        <v>484</v>
      </c>
      <c r="D505" s="47" t="s">
        <v>543</v>
      </c>
      <c r="E505" s="45" t="s">
        <v>824</v>
      </c>
      <c r="F505" s="151">
        <v>1940316</v>
      </c>
      <c r="G505" s="151">
        <v>437622.87</v>
      </c>
      <c r="H505" s="9">
        <f t="shared" si="129"/>
        <v>22.554206119003297</v>
      </c>
    </row>
    <row r="506" spans="1:8" ht="33.75" customHeight="1" x14ac:dyDescent="0.2">
      <c r="A506" s="62" t="s">
        <v>1075</v>
      </c>
      <c r="B506" s="47" t="s">
        <v>493</v>
      </c>
      <c r="C506" s="47" t="s">
        <v>484</v>
      </c>
      <c r="D506" s="47" t="s">
        <v>552</v>
      </c>
      <c r="E506" s="49" t="s">
        <v>7</v>
      </c>
      <c r="F506" s="151">
        <v>74200</v>
      </c>
      <c r="G506" s="151">
        <v>0</v>
      </c>
      <c r="H506" s="9">
        <f t="shared" si="129"/>
        <v>0</v>
      </c>
    </row>
    <row r="507" spans="1:8" ht="33.75" customHeight="1" x14ac:dyDescent="0.2">
      <c r="A507" s="62" t="s">
        <v>1076</v>
      </c>
      <c r="B507" s="47" t="s">
        <v>493</v>
      </c>
      <c r="C507" s="47" t="s">
        <v>454</v>
      </c>
      <c r="D507" s="47"/>
      <c r="E507" s="45" t="s">
        <v>160</v>
      </c>
      <c r="F507" s="11">
        <f>SUM(F508:F509)</f>
        <v>1585524</v>
      </c>
      <c r="G507" s="11">
        <f t="shared" ref="G507" si="155">SUM(G508:G509)</f>
        <v>427060.53</v>
      </c>
      <c r="H507" s="9">
        <f t="shared" si="129"/>
        <v>26.934977332415027</v>
      </c>
    </row>
    <row r="508" spans="1:8" ht="33.75" customHeight="1" x14ac:dyDescent="0.2">
      <c r="A508" s="62" t="s">
        <v>1077</v>
      </c>
      <c r="B508" s="47" t="s">
        <v>493</v>
      </c>
      <c r="C508" s="47" t="s">
        <v>454</v>
      </c>
      <c r="D508" s="47" t="s">
        <v>630</v>
      </c>
      <c r="E508" s="45" t="s">
        <v>631</v>
      </c>
      <c r="F508" s="151">
        <v>1435524</v>
      </c>
      <c r="G508" s="151">
        <v>337612.53</v>
      </c>
      <c r="H508" s="9">
        <f t="shared" si="129"/>
        <v>23.518417664908426</v>
      </c>
    </row>
    <row r="509" spans="1:8" ht="36" customHeight="1" x14ac:dyDescent="0.2">
      <c r="A509" s="62" t="s">
        <v>1078</v>
      </c>
      <c r="B509" s="47" t="s">
        <v>493</v>
      </c>
      <c r="C509" s="47" t="s">
        <v>454</v>
      </c>
      <c r="D509" s="47" t="s">
        <v>552</v>
      </c>
      <c r="E509" s="49" t="s">
        <v>7</v>
      </c>
      <c r="F509" s="151">
        <v>150000</v>
      </c>
      <c r="G509" s="151">
        <v>89448</v>
      </c>
      <c r="H509" s="9">
        <f t="shared" si="129"/>
        <v>59.631999999999998</v>
      </c>
    </row>
    <row r="510" spans="1:8" ht="32.25" customHeight="1" x14ac:dyDescent="0.2">
      <c r="A510" s="62" t="s">
        <v>1079</v>
      </c>
      <c r="B510" s="47" t="s">
        <v>493</v>
      </c>
      <c r="C510" s="47" t="s">
        <v>318</v>
      </c>
      <c r="D510" s="47"/>
      <c r="E510" s="45" t="s">
        <v>319</v>
      </c>
      <c r="F510" s="11">
        <f>F511</f>
        <v>57000</v>
      </c>
      <c r="G510" s="11">
        <f>G511</f>
        <v>2051.92</v>
      </c>
      <c r="H510" s="9">
        <f t="shared" si="129"/>
        <v>3.5998596491228074</v>
      </c>
    </row>
    <row r="511" spans="1:8" ht="40.5" customHeight="1" x14ac:dyDescent="0.2">
      <c r="A511" s="62" t="s">
        <v>1080</v>
      </c>
      <c r="B511" s="47" t="s">
        <v>493</v>
      </c>
      <c r="C511" s="47" t="s">
        <v>318</v>
      </c>
      <c r="D511" s="47" t="s">
        <v>552</v>
      </c>
      <c r="E511" s="49" t="s">
        <v>553</v>
      </c>
      <c r="F511" s="151">
        <v>57000</v>
      </c>
      <c r="G511" s="151">
        <v>2051.92</v>
      </c>
      <c r="H511" s="9">
        <f t="shared" si="129"/>
        <v>3.5998596491228074</v>
      </c>
    </row>
    <row r="512" spans="1:8" ht="36" customHeight="1" x14ac:dyDescent="0.2">
      <c r="A512" s="62" t="s">
        <v>1081</v>
      </c>
      <c r="B512" s="47" t="s">
        <v>493</v>
      </c>
      <c r="C512" s="47" t="s">
        <v>169</v>
      </c>
      <c r="D512" s="47"/>
      <c r="E512" s="49" t="s">
        <v>171</v>
      </c>
      <c r="F512" s="11">
        <f>F513</f>
        <v>20000</v>
      </c>
      <c r="G512" s="11">
        <f>G513</f>
        <v>0</v>
      </c>
      <c r="H512" s="9">
        <f t="shared" si="129"/>
        <v>0</v>
      </c>
    </row>
    <row r="513" spans="1:8" ht="67.5" customHeight="1" x14ac:dyDescent="0.2">
      <c r="A513" s="62" t="s">
        <v>1082</v>
      </c>
      <c r="B513" s="47" t="s">
        <v>493</v>
      </c>
      <c r="C513" s="47" t="s">
        <v>169</v>
      </c>
      <c r="D513" s="47" t="s">
        <v>451</v>
      </c>
      <c r="E513" s="49" t="s">
        <v>936</v>
      </c>
      <c r="F513" s="151">
        <v>20000</v>
      </c>
      <c r="G513" s="151">
        <v>0</v>
      </c>
      <c r="H513" s="9">
        <f t="shared" si="129"/>
        <v>0</v>
      </c>
    </row>
    <row r="514" spans="1:8" ht="31.5" customHeight="1" x14ac:dyDescent="0.2">
      <c r="A514" s="62" t="s">
        <v>1084</v>
      </c>
      <c r="B514" s="43" t="s">
        <v>496</v>
      </c>
      <c r="C514" s="47"/>
      <c r="D514" s="47"/>
      <c r="E514" s="51" t="s">
        <v>497</v>
      </c>
      <c r="F514" s="8">
        <f>F515</f>
        <v>2752040</v>
      </c>
      <c r="G514" s="8">
        <f t="shared" ref="G514:G518" si="156">G515</f>
        <v>688008</v>
      </c>
      <c r="H514" s="8">
        <f t="shared" si="129"/>
        <v>24.999927326637696</v>
      </c>
    </row>
    <row r="515" spans="1:8" ht="33" customHeight="1" x14ac:dyDescent="0.2">
      <c r="A515" s="62" t="s">
        <v>1115</v>
      </c>
      <c r="B515" s="43" t="s">
        <v>498</v>
      </c>
      <c r="C515" s="43"/>
      <c r="D515" s="43"/>
      <c r="E515" s="41" t="s">
        <v>499</v>
      </c>
      <c r="F515" s="8">
        <f>F516</f>
        <v>2752040</v>
      </c>
      <c r="G515" s="8">
        <f t="shared" si="156"/>
        <v>688008</v>
      </c>
      <c r="H515" s="8">
        <f t="shared" si="129"/>
        <v>24.999927326637696</v>
      </c>
    </row>
    <row r="516" spans="1:8" ht="53.25" customHeight="1" x14ac:dyDescent="0.2">
      <c r="A516" s="62" t="s">
        <v>1116</v>
      </c>
      <c r="B516" s="47" t="s">
        <v>498</v>
      </c>
      <c r="C516" s="47" t="s">
        <v>354</v>
      </c>
      <c r="D516" s="43"/>
      <c r="E516" s="72" t="s">
        <v>1038</v>
      </c>
      <c r="F516" s="9">
        <f>F517</f>
        <v>2752040</v>
      </c>
      <c r="G516" s="9">
        <f t="shared" si="156"/>
        <v>688008</v>
      </c>
      <c r="H516" s="9">
        <f t="shared" si="129"/>
        <v>24.999927326637696</v>
      </c>
    </row>
    <row r="517" spans="1:8" ht="47.25" customHeight="1" x14ac:dyDescent="0.2">
      <c r="A517" s="62" t="s">
        <v>1117</v>
      </c>
      <c r="B517" s="47" t="s">
        <v>498</v>
      </c>
      <c r="C517" s="47" t="s">
        <v>359</v>
      </c>
      <c r="D517" s="43"/>
      <c r="E517" s="45" t="s">
        <v>129</v>
      </c>
      <c r="F517" s="9">
        <f>F518</f>
        <v>2752040</v>
      </c>
      <c r="G517" s="9">
        <f t="shared" si="156"/>
        <v>688008</v>
      </c>
      <c r="H517" s="9">
        <f t="shared" si="129"/>
        <v>24.999927326637696</v>
      </c>
    </row>
    <row r="518" spans="1:8" ht="36.75" customHeight="1" x14ac:dyDescent="0.2">
      <c r="A518" s="62" t="s">
        <v>1118</v>
      </c>
      <c r="B518" s="47" t="s">
        <v>498</v>
      </c>
      <c r="C518" s="47" t="s">
        <v>483</v>
      </c>
      <c r="D518" s="43"/>
      <c r="E518" s="45" t="s">
        <v>136</v>
      </c>
      <c r="F518" s="9">
        <f>F519</f>
        <v>2752040</v>
      </c>
      <c r="G518" s="9">
        <f t="shared" si="156"/>
        <v>688008</v>
      </c>
      <c r="H518" s="9">
        <f t="shared" si="129"/>
        <v>24.999927326637696</v>
      </c>
    </row>
    <row r="519" spans="1:8" ht="28.5" customHeight="1" x14ac:dyDescent="0.2">
      <c r="A519" s="62" t="s">
        <v>1119</v>
      </c>
      <c r="B519" s="47" t="s">
        <v>498</v>
      </c>
      <c r="C519" s="47" t="s">
        <v>483</v>
      </c>
      <c r="D519" s="47" t="s">
        <v>105</v>
      </c>
      <c r="E519" s="45" t="s">
        <v>106</v>
      </c>
      <c r="F519" s="151">
        <v>2752040</v>
      </c>
      <c r="G519" s="151">
        <v>688008</v>
      </c>
      <c r="H519" s="9">
        <f t="shared" si="129"/>
        <v>24.999927326637696</v>
      </c>
    </row>
    <row r="520" spans="1:8" ht="36.75" customHeight="1" x14ac:dyDescent="0.2">
      <c r="A520" s="62" t="s">
        <v>1120</v>
      </c>
      <c r="B520" s="43" t="s">
        <v>500</v>
      </c>
      <c r="C520" s="47"/>
      <c r="D520" s="46"/>
      <c r="E520" s="41" t="s">
        <v>775</v>
      </c>
      <c r="F520" s="8">
        <f>F521</f>
        <v>1392350</v>
      </c>
      <c r="G520" s="8">
        <f t="shared" ref="G520:G524" si="157">G521</f>
        <v>0</v>
      </c>
      <c r="H520" s="8">
        <f t="shared" si="129"/>
        <v>0</v>
      </c>
    </row>
    <row r="521" spans="1:8" ht="41.25" customHeight="1" x14ac:dyDescent="0.2">
      <c r="A521" s="62" t="s">
        <v>1121</v>
      </c>
      <c r="B521" s="43" t="s">
        <v>501</v>
      </c>
      <c r="C521" s="43"/>
      <c r="D521" s="43"/>
      <c r="E521" s="41" t="s">
        <v>776</v>
      </c>
      <c r="F521" s="8">
        <f>F522</f>
        <v>1392350</v>
      </c>
      <c r="G521" s="8">
        <f t="shared" si="157"/>
        <v>0</v>
      </c>
      <c r="H521" s="8">
        <f t="shared" si="129"/>
        <v>0</v>
      </c>
    </row>
    <row r="522" spans="1:8" ht="53.25" customHeight="1" x14ac:dyDescent="0.2">
      <c r="A522" s="62" t="s">
        <v>1122</v>
      </c>
      <c r="B522" s="47" t="s">
        <v>501</v>
      </c>
      <c r="C522" s="47" t="s">
        <v>430</v>
      </c>
      <c r="D522" s="47"/>
      <c r="E522" s="45" t="s">
        <v>1050</v>
      </c>
      <c r="F522" s="9">
        <f>F523</f>
        <v>1392350</v>
      </c>
      <c r="G522" s="9">
        <f t="shared" si="157"/>
        <v>0</v>
      </c>
      <c r="H522" s="9">
        <f t="shared" si="129"/>
        <v>0</v>
      </c>
    </row>
    <row r="523" spans="1:8" ht="34.5" customHeight="1" x14ac:dyDescent="0.2">
      <c r="A523" s="62" t="s">
        <v>1123</v>
      </c>
      <c r="B523" s="47" t="s">
        <v>501</v>
      </c>
      <c r="C523" s="47" t="s">
        <v>433</v>
      </c>
      <c r="D523" s="47"/>
      <c r="E523" s="45" t="s">
        <v>159</v>
      </c>
      <c r="F523" s="9">
        <f>F524</f>
        <v>1392350</v>
      </c>
      <c r="G523" s="9">
        <f t="shared" si="157"/>
        <v>0</v>
      </c>
      <c r="H523" s="9">
        <f t="shared" ref="H523:H526" si="158">G523/F523*100</f>
        <v>0</v>
      </c>
    </row>
    <row r="524" spans="1:8" s="56" customFormat="1" ht="68.25" customHeight="1" x14ac:dyDescent="0.2">
      <c r="A524" s="62" t="s">
        <v>1124</v>
      </c>
      <c r="B524" s="47" t="s">
        <v>501</v>
      </c>
      <c r="C524" s="47" t="s">
        <v>434</v>
      </c>
      <c r="D524" s="47"/>
      <c r="E524" s="45" t="s">
        <v>502</v>
      </c>
      <c r="F524" s="9">
        <f>F525</f>
        <v>1392350</v>
      </c>
      <c r="G524" s="9">
        <f t="shared" si="157"/>
        <v>0</v>
      </c>
      <c r="H524" s="9">
        <f t="shared" si="158"/>
        <v>0</v>
      </c>
    </row>
    <row r="525" spans="1:8" ht="26.25" customHeight="1" x14ac:dyDescent="0.2">
      <c r="A525" s="62" t="s">
        <v>1125</v>
      </c>
      <c r="B525" s="47" t="s">
        <v>501</v>
      </c>
      <c r="C525" s="47" t="s">
        <v>434</v>
      </c>
      <c r="D525" s="47" t="s">
        <v>503</v>
      </c>
      <c r="E525" s="45" t="s">
        <v>504</v>
      </c>
      <c r="F525" s="151">
        <v>1392350</v>
      </c>
      <c r="G525" s="151">
        <v>0</v>
      </c>
      <c r="H525" s="9">
        <f t="shared" si="158"/>
        <v>0</v>
      </c>
    </row>
    <row r="526" spans="1:8" ht="27" customHeight="1" x14ac:dyDescent="0.2">
      <c r="A526" s="62" t="s">
        <v>1126</v>
      </c>
      <c r="B526" s="43"/>
      <c r="C526" s="42"/>
      <c r="D526" s="42"/>
      <c r="E526" s="75" t="s">
        <v>505</v>
      </c>
      <c r="F526" s="8">
        <f>F10+F91+F96+F137+F208+F261+F275+F380+F418+F470+F514+F520</f>
        <v>1083916735.73</v>
      </c>
      <c r="G526" s="8">
        <f>G10+G91+G96+G137+G208+G261+G275+G380+G418+G470+G514+G520</f>
        <v>204702175.26000002</v>
      </c>
      <c r="H526" s="8">
        <f t="shared" si="158"/>
        <v>18.885415134967584</v>
      </c>
    </row>
    <row r="527" spans="1:8" ht="17.25" customHeight="1" x14ac:dyDescent="0.2">
      <c r="G527" s="1"/>
      <c r="H527" s="1"/>
    </row>
    <row r="528" spans="1:8" x14ac:dyDescent="0.2">
      <c r="G528" s="44"/>
    </row>
    <row r="529" spans="6:8" x14ac:dyDescent="0.2">
      <c r="G529" s="1"/>
      <c r="H529" s="1"/>
    </row>
    <row r="531" spans="6:8" ht="15.75" customHeight="1" x14ac:dyDescent="0.3">
      <c r="F531" s="24"/>
    </row>
  </sheetData>
  <sheetProtection selectLockedCells="1" selectUnlockedCells="1"/>
  <mergeCells count="4">
    <mergeCell ref="A6:H6"/>
    <mergeCell ref="A3:E3"/>
    <mergeCell ref="F4:H4"/>
    <mergeCell ref="F3:H3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opLeftCell="A3" zoomScaleSheetLayoutView="100" workbookViewId="0">
      <selection activeCell="G4" sqref="G4:I4"/>
    </sheetView>
  </sheetViews>
  <sheetFormatPr defaultColWidth="8.85546875" defaultRowHeight="15" x14ac:dyDescent="0.25"/>
  <cols>
    <col min="1" max="1" width="6" style="26" customWidth="1"/>
    <col min="2" max="2" width="55" style="27" customWidth="1"/>
    <col min="3" max="4" width="6" style="26" customWidth="1"/>
    <col min="5" max="5" width="11.42578125" style="26" customWidth="1"/>
    <col min="6" max="6" width="6" style="26" customWidth="1"/>
    <col min="7" max="7" width="19.7109375" style="77" customWidth="1"/>
    <col min="8" max="9" width="19.7109375" style="30" customWidth="1"/>
    <col min="10" max="10" width="15.7109375" style="30" customWidth="1"/>
    <col min="11" max="11" width="20.28515625" style="123" customWidth="1"/>
    <col min="12" max="12" width="19" style="123" customWidth="1"/>
    <col min="13" max="13" width="14" style="30" customWidth="1"/>
    <col min="14" max="16384" width="8.85546875" style="30"/>
  </cols>
  <sheetData>
    <row r="1" spans="1:12" ht="12.75" hidden="1" customHeight="1" x14ac:dyDescent="0.25">
      <c r="A1" s="26" t="s">
        <v>527</v>
      </c>
      <c r="B1" s="27" t="s">
        <v>528</v>
      </c>
      <c r="C1" s="28" t="s">
        <v>528</v>
      </c>
      <c r="D1" s="28" t="s">
        <v>528</v>
      </c>
      <c r="E1" s="28" t="s">
        <v>528</v>
      </c>
      <c r="F1" s="28" t="s">
        <v>528</v>
      </c>
      <c r="G1" s="29" t="s">
        <v>506</v>
      </c>
    </row>
    <row r="2" spans="1:12" ht="12.75" hidden="1" customHeight="1" x14ac:dyDescent="0.25">
      <c r="A2" s="31"/>
      <c r="B2" s="32" t="s">
        <v>507</v>
      </c>
      <c r="C2" s="31"/>
      <c r="D2" s="31"/>
      <c r="E2" s="31"/>
      <c r="F2" s="31"/>
      <c r="G2" s="33"/>
    </row>
    <row r="3" spans="1:12" ht="21.75" customHeight="1" x14ac:dyDescent="0.3">
      <c r="A3" s="152"/>
      <c r="B3" s="152"/>
      <c r="C3" s="152"/>
      <c r="D3" s="153"/>
      <c r="E3" s="153"/>
      <c r="F3" s="154"/>
      <c r="G3" s="155" t="s">
        <v>1145</v>
      </c>
      <c r="H3" s="156"/>
      <c r="I3" s="156"/>
    </row>
    <row r="4" spans="1:12" ht="58.5" customHeight="1" x14ac:dyDescent="0.3">
      <c r="A4" s="152"/>
      <c r="B4" s="152"/>
      <c r="C4" s="152"/>
      <c r="D4" s="152"/>
      <c r="E4" s="152"/>
      <c r="F4" s="150"/>
      <c r="G4" s="171" t="s">
        <v>1165</v>
      </c>
      <c r="H4" s="171"/>
      <c r="I4" s="171"/>
    </row>
    <row r="5" spans="1:12" ht="21.75" customHeight="1" x14ac:dyDescent="0.25">
      <c r="A5" s="152"/>
      <c r="B5" s="152"/>
      <c r="C5" s="152"/>
      <c r="D5" s="152"/>
      <c r="E5" s="152"/>
      <c r="F5" s="152"/>
      <c r="G5" s="35"/>
      <c r="H5" s="35"/>
      <c r="I5" s="35"/>
    </row>
    <row r="6" spans="1:12" ht="36.75" customHeight="1" x14ac:dyDescent="0.25">
      <c r="A6" s="174" t="s">
        <v>1146</v>
      </c>
      <c r="B6" s="174"/>
      <c r="C6" s="174"/>
      <c r="D6" s="174"/>
      <c r="E6" s="174"/>
      <c r="F6" s="174"/>
      <c r="G6" s="174"/>
      <c r="H6" s="175"/>
      <c r="I6" s="175"/>
    </row>
    <row r="7" spans="1:12" s="36" customFormat="1" ht="112.5" customHeight="1" x14ac:dyDescent="0.25">
      <c r="A7" s="157" t="s">
        <v>508</v>
      </c>
      <c r="B7" s="158" t="s">
        <v>509</v>
      </c>
      <c r="C7" s="157" t="s">
        <v>1147</v>
      </c>
      <c r="D7" s="157" t="s">
        <v>510</v>
      </c>
      <c r="E7" s="159" t="s">
        <v>511</v>
      </c>
      <c r="F7" s="159" t="s">
        <v>1148</v>
      </c>
      <c r="G7" s="160" t="s">
        <v>1149</v>
      </c>
      <c r="H7" s="161" t="s">
        <v>1150</v>
      </c>
      <c r="I7" s="161" t="s">
        <v>1151</v>
      </c>
      <c r="K7" s="124"/>
      <c r="L7" s="124"/>
    </row>
    <row r="8" spans="1:12" ht="12.75" customHeight="1" x14ac:dyDescent="0.25">
      <c r="A8" s="37" t="s">
        <v>531</v>
      </c>
      <c r="B8" s="38" t="s">
        <v>532</v>
      </c>
      <c r="C8" s="37" t="s">
        <v>533</v>
      </c>
      <c r="D8" s="37" t="s">
        <v>534</v>
      </c>
      <c r="E8" s="37" t="s">
        <v>535</v>
      </c>
      <c r="F8" s="37" t="s">
        <v>536</v>
      </c>
      <c r="G8" s="38">
        <v>7</v>
      </c>
      <c r="H8" s="38">
        <v>8</v>
      </c>
      <c r="I8" s="38">
        <v>9</v>
      </c>
      <c r="J8" s="39"/>
    </row>
    <row r="9" spans="1:12" ht="31.5" customHeight="1" x14ac:dyDescent="0.25">
      <c r="A9" s="40" t="s">
        <v>531</v>
      </c>
      <c r="B9" s="41" t="s">
        <v>512</v>
      </c>
      <c r="C9" s="42" t="s">
        <v>513</v>
      </c>
      <c r="D9" s="43"/>
      <c r="E9" s="43"/>
      <c r="F9" s="43"/>
      <c r="G9" s="8">
        <f>G10+G75+G116+G187+G240+G262+G310+G254+G70</f>
        <v>401285417.85000002</v>
      </c>
      <c r="H9" s="8">
        <f>H10+H75+H116+H187+H240+H262+H310+H254+H70</f>
        <v>47123505.589999996</v>
      </c>
      <c r="I9" s="8">
        <f>H9/G9*100</f>
        <v>11.743139295336842</v>
      </c>
      <c r="J9" s="137"/>
    </row>
    <row r="10" spans="1:12" ht="21" customHeight="1" x14ac:dyDescent="0.25">
      <c r="A10" s="40" t="s">
        <v>532</v>
      </c>
      <c r="B10" s="41" t="s">
        <v>538</v>
      </c>
      <c r="C10" s="42" t="s">
        <v>513</v>
      </c>
      <c r="D10" s="43" t="s">
        <v>537</v>
      </c>
      <c r="E10" s="43"/>
      <c r="F10" s="43"/>
      <c r="G10" s="8">
        <f>G11+G15+G22+G26+G30</f>
        <v>78924203.239999995</v>
      </c>
      <c r="H10" s="8">
        <f>H11+H15+H22+H26+H30</f>
        <v>21114459.77</v>
      </c>
      <c r="I10" s="8">
        <f t="shared" ref="I10:I73" si="0">H10/G10*100</f>
        <v>26.752832341928372</v>
      </c>
      <c r="J10" s="44"/>
    </row>
    <row r="11" spans="1:12" ht="45" x14ac:dyDescent="0.25">
      <c r="A11" s="40" t="s">
        <v>533</v>
      </c>
      <c r="B11" s="41" t="s">
        <v>540</v>
      </c>
      <c r="C11" s="42" t="s">
        <v>513</v>
      </c>
      <c r="D11" s="43" t="s">
        <v>539</v>
      </c>
      <c r="E11" s="43"/>
      <c r="F11" s="43"/>
      <c r="G11" s="8">
        <f t="shared" ref="G11:H13" si="1">G12</f>
        <v>2461295</v>
      </c>
      <c r="H11" s="8">
        <f t="shared" si="1"/>
        <v>559074.18999999994</v>
      </c>
      <c r="I11" s="8">
        <f t="shared" si="0"/>
        <v>22.71463558817614</v>
      </c>
    </row>
    <row r="12" spans="1:12" x14ac:dyDescent="0.25">
      <c r="A12" s="40" t="s">
        <v>534</v>
      </c>
      <c r="B12" s="45" t="s">
        <v>541</v>
      </c>
      <c r="C12" s="46" t="s">
        <v>513</v>
      </c>
      <c r="D12" s="47" t="s">
        <v>539</v>
      </c>
      <c r="E12" s="47" t="s">
        <v>351</v>
      </c>
      <c r="F12" s="43"/>
      <c r="G12" s="9">
        <f t="shared" si="1"/>
        <v>2461295</v>
      </c>
      <c r="H12" s="9">
        <f t="shared" si="1"/>
        <v>559074.18999999994</v>
      </c>
      <c r="I12" s="9">
        <f t="shared" si="0"/>
        <v>22.71463558817614</v>
      </c>
    </row>
    <row r="13" spans="1:12" x14ac:dyDescent="0.25">
      <c r="A13" s="40" t="s">
        <v>535</v>
      </c>
      <c r="B13" s="45" t="s">
        <v>542</v>
      </c>
      <c r="C13" s="46" t="s">
        <v>513</v>
      </c>
      <c r="D13" s="47" t="s">
        <v>539</v>
      </c>
      <c r="E13" s="47" t="s">
        <v>439</v>
      </c>
      <c r="F13" s="43"/>
      <c r="G13" s="9">
        <f t="shared" si="1"/>
        <v>2461295</v>
      </c>
      <c r="H13" s="9">
        <f t="shared" si="1"/>
        <v>559074.18999999994</v>
      </c>
      <c r="I13" s="9">
        <f t="shared" si="0"/>
        <v>22.71463558817614</v>
      </c>
    </row>
    <row r="14" spans="1:12" ht="35.25" customHeight="1" x14ac:dyDescent="0.25">
      <c r="A14" s="40" t="s">
        <v>536</v>
      </c>
      <c r="B14" s="45" t="s">
        <v>824</v>
      </c>
      <c r="C14" s="46" t="s">
        <v>513</v>
      </c>
      <c r="D14" s="47" t="s">
        <v>539</v>
      </c>
      <c r="E14" s="47" t="s">
        <v>439</v>
      </c>
      <c r="F14" s="47" t="s">
        <v>543</v>
      </c>
      <c r="G14" s="18">
        <v>2461295</v>
      </c>
      <c r="H14" s="18">
        <v>559074.18999999994</v>
      </c>
      <c r="I14" s="9">
        <f t="shared" si="0"/>
        <v>22.71463558817614</v>
      </c>
    </row>
    <row r="15" spans="1:12" ht="76.5" customHeight="1" x14ac:dyDescent="0.25">
      <c r="A15" s="40" t="s">
        <v>547</v>
      </c>
      <c r="B15" s="41" t="s">
        <v>1053</v>
      </c>
      <c r="C15" s="42" t="s">
        <v>513</v>
      </c>
      <c r="D15" s="43" t="s">
        <v>560</v>
      </c>
      <c r="E15" s="43"/>
      <c r="F15" s="43"/>
      <c r="G15" s="8">
        <f>G16</f>
        <v>57771639.239999995</v>
      </c>
      <c r="H15" s="8">
        <f>H16</f>
        <v>14914418.959999999</v>
      </c>
      <c r="I15" s="8">
        <f t="shared" si="0"/>
        <v>25.816160240912005</v>
      </c>
    </row>
    <row r="16" spans="1:12" ht="26.25" customHeight="1" x14ac:dyDescent="0.25">
      <c r="A16" s="40" t="s">
        <v>548</v>
      </c>
      <c r="B16" s="45" t="s">
        <v>541</v>
      </c>
      <c r="C16" s="46" t="s">
        <v>513</v>
      </c>
      <c r="D16" s="47" t="s">
        <v>560</v>
      </c>
      <c r="E16" s="47" t="s">
        <v>351</v>
      </c>
      <c r="F16" s="43"/>
      <c r="G16" s="9">
        <f>G17</f>
        <v>57771639.239999995</v>
      </c>
      <c r="H16" s="9">
        <f>H17</f>
        <v>14914418.959999999</v>
      </c>
      <c r="I16" s="9">
        <f t="shared" si="0"/>
        <v>25.816160240912005</v>
      </c>
      <c r="J16" s="48"/>
    </row>
    <row r="17" spans="1:10" ht="30" x14ac:dyDescent="0.25">
      <c r="A17" s="40" t="s">
        <v>550</v>
      </c>
      <c r="B17" s="45" t="s">
        <v>549</v>
      </c>
      <c r="C17" s="46" t="s">
        <v>513</v>
      </c>
      <c r="D17" s="47" t="s">
        <v>560</v>
      </c>
      <c r="E17" s="47" t="s">
        <v>440</v>
      </c>
      <c r="F17" s="46"/>
      <c r="G17" s="9">
        <f>SUM(G18:G21)</f>
        <v>57771639.239999995</v>
      </c>
      <c r="H17" s="9">
        <f>SUM(H18:H21)</f>
        <v>14914418.959999999</v>
      </c>
      <c r="I17" s="9">
        <f t="shared" si="0"/>
        <v>25.816160240912005</v>
      </c>
    </row>
    <row r="18" spans="1:10" ht="39.75" customHeight="1" x14ac:dyDescent="0.25">
      <c r="A18" s="40" t="s">
        <v>551</v>
      </c>
      <c r="B18" s="45" t="s">
        <v>824</v>
      </c>
      <c r="C18" s="46" t="s">
        <v>513</v>
      </c>
      <c r="D18" s="47" t="s">
        <v>560</v>
      </c>
      <c r="E18" s="47" t="s">
        <v>440</v>
      </c>
      <c r="F18" s="46" t="s">
        <v>543</v>
      </c>
      <c r="G18" s="18">
        <v>31983918</v>
      </c>
      <c r="H18" s="18">
        <v>6859745.0300000003</v>
      </c>
      <c r="I18" s="9">
        <f t="shared" si="0"/>
        <v>21.447481918881859</v>
      </c>
      <c r="J18" s="138"/>
    </row>
    <row r="19" spans="1:10" ht="51" customHeight="1" x14ac:dyDescent="0.25">
      <c r="A19" s="40" t="s">
        <v>554</v>
      </c>
      <c r="B19" s="49" t="s">
        <v>825</v>
      </c>
      <c r="C19" s="46" t="s">
        <v>513</v>
      </c>
      <c r="D19" s="47" t="s">
        <v>560</v>
      </c>
      <c r="E19" s="47" t="s">
        <v>440</v>
      </c>
      <c r="F19" s="46" t="s">
        <v>552</v>
      </c>
      <c r="G19" s="18">
        <v>25586244.16</v>
      </c>
      <c r="H19" s="18">
        <v>8003196.8499999996</v>
      </c>
      <c r="I19" s="9">
        <f t="shared" si="0"/>
        <v>31.279295233615091</v>
      </c>
    </row>
    <row r="20" spans="1:10" ht="27" customHeight="1" x14ac:dyDescent="0.25">
      <c r="A20" s="40" t="s">
        <v>555</v>
      </c>
      <c r="B20" s="119" t="s">
        <v>1108</v>
      </c>
      <c r="C20" s="46" t="s">
        <v>513</v>
      </c>
      <c r="D20" s="47" t="s">
        <v>560</v>
      </c>
      <c r="E20" s="47" t="s">
        <v>440</v>
      </c>
      <c r="F20" s="46" t="s">
        <v>1109</v>
      </c>
      <c r="G20" s="18">
        <v>51477.08</v>
      </c>
      <c r="H20" s="18">
        <v>51477.08</v>
      </c>
      <c r="I20" s="9">
        <f t="shared" si="0"/>
        <v>100</v>
      </c>
    </row>
    <row r="21" spans="1:10" ht="27.75" customHeight="1" x14ac:dyDescent="0.25">
      <c r="A21" s="40" t="s">
        <v>556</v>
      </c>
      <c r="B21" s="45" t="s">
        <v>767</v>
      </c>
      <c r="C21" s="46" t="s">
        <v>513</v>
      </c>
      <c r="D21" s="47" t="s">
        <v>560</v>
      </c>
      <c r="E21" s="47" t="s">
        <v>440</v>
      </c>
      <c r="F21" s="46" t="s">
        <v>567</v>
      </c>
      <c r="G21" s="18">
        <v>150000</v>
      </c>
      <c r="H21" s="18">
        <v>0</v>
      </c>
      <c r="I21" s="9">
        <f t="shared" si="0"/>
        <v>0</v>
      </c>
    </row>
    <row r="22" spans="1:10" ht="27.75" customHeight="1" x14ac:dyDescent="0.25">
      <c r="A22" s="40" t="s">
        <v>558</v>
      </c>
      <c r="B22" s="41" t="s">
        <v>474</v>
      </c>
      <c r="C22" s="42" t="s">
        <v>513</v>
      </c>
      <c r="D22" s="43" t="s">
        <v>473</v>
      </c>
      <c r="E22" s="43"/>
      <c r="F22" s="42"/>
      <c r="G22" s="8">
        <f t="shared" ref="G22:H24" si="2">G23</f>
        <v>2500</v>
      </c>
      <c r="H22" s="8">
        <f t="shared" si="2"/>
        <v>0</v>
      </c>
      <c r="I22" s="8">
        <f t="shared" si="0"/>
        <v>0</v>
      </c>
    </row>
    <row r="23" spans="1:10" ht="27.75" customHeight="1" x14ac:dyDescent="0.25">
      <c r="A23" s="40" t="s">
        <v>559</v>
      </c>
      <c r="B23" s="45" t="s">
        <v>541</v>
      </c>
      <c r="C23" s="46" t="s">
        <v>513</v>
      </c>
      <c r="D23" s="47" t="s">
        <v>473</v>
      </c>
      <c r="E23" s="47" t="s">
        <v>351</v>
      </c>
      <c r="F23" s="46"/>
      <c r="G23" s="9">
        <f t="shared" si="2"/>
        <v>2500</v>
      </c>
      <c r="H23" s="9">
        <f t="shared" si="2"/>
        <v>0</v>
      </c>
      <c r="I23" s="9">
        <f t="shared" si="0"/>
        <v>0</v>
      </c>
    </row>
    <row r="24" spans="1:10" ht="81.75" customHeight="1" x14ac:dyDescent="0.25">
      <c r="A24" s="40" t="s">
        <v>561</v>
      </c>
      <c r="B24" s="49" t="s">
        <v>195</v>
      </c>
      <c r="C24" s="46" t="s">
        <v>513</v>
      </c>
      <c r="D24" s="47" t="s">
        <v>473</v>
      </c>
      <c r="E24" s="47" t="s">
        <v>475</v>
      </c>
      <c r="F24" s="46"/>
      <c r="G24" s="9">
        <f t="shared" si="2"/>
        <v>2500</v>
      </c>
      <c r="H24" s="9">
        <f t="shared" si="2"/>
        <v>0</v>
      </c>
      <c r="I24" s="9">
        <f t="shared" si="0"/>
        <v>0</v>
      </c>
    </row>
    <row r="25" spans="1:10" ht="48" customHeight="1" x14ac:dyDescent="0.25">
      <c r="A25" s="40" t="s">
        <v>562</v>
      </c>
      <c r="B25" s="49" t="s">
        <v>825</v>
      </c>
      <c r="C25" s="46" t="s">
        <v>513</v>
      </c>
      <c r="D25" s="47" t="s">
        <v>473</v>
      </c>
      <c r="E25" s="47" t="s">
        <v>475</v>
      </c>
      <c r="F25" s="46" t="s">
        <v>552</v>
      </c>
      <c r="G25" s="18">
        <v>2500</v>
      </c>
      <c r="H25" s="11">
        <v>0</v>
      </c>
      <c r="I25" s="9">
        <f t="shared" si="0"/>
        <v>0</v>
      </c>
    </row>
    <row r="26" spans="1:10" ht="18" customHeight="1" x14ac:dyDescent="0.25">
      <c r="A26" s="40" t="s">
        <v>563</v>
      </c>
      <c r="B26" s="41" t="s">
        <v>589</v>
      </c>
      <c r="C26" s="42" t="s">
        <v>513</v>
      </c>
      <c r="D26" s="43" t="s">
        <v>588</v>
      </c>
      <c r="E26" s="43"/>
      <c r="F26" s="43"/>
      <c r="G26" s="8">
        <f>G27</f>
        <v>100000</v>
      </c>
      <c r="H26" s="8">
        <f t="shared" ref="H26:H28" si="3">H27</f>
        <v>0</v>
      </c>
      <c r="I26" s="8">
        <f t="shared" si="0"/>
        <v>0</v>
      </c>
    </row>
    <row r="27" spans="1:10" x14ac:dyDescent="0.25">
      <c r="A27" s="40" t="s">
        <v>564</v>
      </c>
      <c r="B27" s="45" t="s">
        <v>541</v>
      </c>
      <c r="C27" s="46" t="s">
        <v>513</v>
      </c>
      <c r="D27" s="47" t="s">
        <v>588</v>
      </c>
      <c r="E27" s="47" t="s">
        <v>351</v>
      </c>
      <c r="F27" s="43"/>
      <c r="G27" s="9">
        <f>G28</f>
        <v>100000</v>
      </c>
      <c r="H27" s="9">
        <f t="shared" si="3"/>
        <v>0</v>
      </c>
      <c r="I27" s="9">
        <f t="shared" si="0"/>
        <v>0</v>
      </c>
    </row>
    <row r="28" spans="1:10" ht="32.25" customHeight="1" x14ac:dyDescent="0.25">
      <c r="A28" s="40" t="s">
        <v>565</v>
      </c>
      <c r="B28" s="45" t="s">
        <v>592</v>
      </c>
      <c r="C28" s="46" t="s">
        <v>513</v>
      </c>
      <c r="D28" s="47" t="s">
        <v>588</v>
      </c>
      <c r="E28" s="47" t="s">
        <v>442</v>
      </c>
      <c r="F28" s="47"/>
      <c r="G28" s="9">
        <f>G29</f>
        <v>100000</v>
      </c>
      <c r="H28" s="9">
        <f t="shared" si="3"/>
        <v>0</v>
      </c>
      <c r="I28" s="9">
        <f t="shared" si="0"/>
        <v>0</v>
      </c>
    </row>
    <row r="29" spans="1:10" ht="26.25" customHeight="1" x14ac:dyDescent="0.25">
      <c r="A29" s="40" t="s">
        <v>566</v>
      </c>
      <c r="B29" s="45" t="s">
        <v>595</v>
      </c>
      <c r="C29" s="46" t="s">
        <v>513</v>
      </c>
      <c r="D29" s="47" t="s">
        <v>588</v>
      </c>
      <c r="E29" s="47" t="s">
        <v>442</v>
      </c>
      <c r="F29" s="47" t="s">
        <v>594</v>
      </c>
      <c r="G29" s="9">
        <v>100000</v>
      </c>
      <c r="H29" s="9">
        <v>0</v>
      </c>
      <c r="I29" s="9">
        <f t="shared" si="0"/>
        <v>0</v>
      </c>
    </row>
    <row r="30" spans="1:10" ht="24" customHeight="1" x14ac:dyDescent="0.25">
      <c r="A30" s="40" t="s">
        <v>569</v>
      </c>
      <c r="B30" s="41" t="s">
        <v>598</v>
      </c>
      <c r="C30" s="42" t="s">
        <v>513</v>
      </c>
      <c r="D30" s="43" t="s">
        <v>597</v>
      </c>
      <c r="E30" s="43"/>
      <c r="F30" s="43"/>
      <c r="G30" s="8">
        <f>G31+G43+G67</f>
        <v>18588769</v>
      </c>
      <c r="H30" s="8">
        <f>H31+H43+H67</f>
        <v>5640966.6200000001</v>
      </c>
      <c r="I30" s="8">
        <f t="shared" si="0"/>
        <v>30.346101024763932</v>
      </c>
      <c r="J30" s="48"/>
    </row>
    <row r="31" spans="1:10" ht="45" x14ac:dyDescent="0.25">
      <c r="A31" s="40" t="s">
        <v>570</v>
      </c>
      <c r="B31" s="72" t="s">
        <v>1049</v>
      </c>
      <c r="C31" s="46" t="s">
        <v>513</v>
      </c>
      <c r="D31" s="47" t="s">
        <v>597</v>
      </c>
      <c r="E31" s="47" t="s">
        <v>352</v>
      </c>
      <c r="F31" s="47"/>
      <c r="G31" s="9">
        <f>G32</f>
        <v>3123401</v>
      </c>
      <c r="H31" s="9">
        <f>H32</f>
        <v>132128.18</v>
      </c>
      <c r="I31" s="9">
        <f t="shared" si="0"/>
        <v>4.2302663026617457</v>
      </c>
      <c r="J31" s="48"/>
    </row>
    <row r="32" spans="1:10" ht="58.5" customHeight="1" x14ac:dyDescent="0.25">
      <c r="A32" s="40" t="s">
        <v>571</v>
      </c>
      <c r="B32" s="72" t="s">
        <v>1036</v>
      </c>
      <c r="C32" s="46" t="s">
        <v>513</v>
      </c>
      <c r="D32" s="47" t="s">
        <v>597</v>
      </c>
      <c r="E32" s="47" t="s">
        <v>353</v>
      </c>
      <c r="F32" s="47"/>
      <c r="G32" s="18">
        <f>G33+G37+G39+G35+G41</f>
        <v>3123401</v>
      </c>
      <c r="H32" s="18">
        <f>H33+H37+H39+H35+H41</f>
        <v>132128.18</v>
      </c>
      <c r="I32" s="9">
        <f t="shared" si="0"/>
        <v>4.2302663026617457</v>
      </c>
      <c r="J32" s="48"/>
    </row>
    <row r="33" spans="1:9" ht="68.25" customHeight="1" x14ac:dyDescent="0.25">
      <c r="A33" s="40" t="s">
        <v>572</v>
      </c>
      <c r="B33" s="45" t="s">
        <v>602</v>
      </c>
      <c r="C33" s="46" t="s">
        <v>513</v>
      </c>
      <c r="D33" s="47" t="s">
        <v>597</v>
      </c>
      <c r="E33" s="47" t="s">
        <v>466</v>
      </c>
      <c r="F33" s="47"/>
      <c r="G33" s="18">
        <f>G34</f>
        <v>370246</v>
      </c>
      <c r="H33" s="18">
        <f>H34</f>
        <v>12000</v>
      </c>
      <c r="I33" s="9">
        <f t="shared" si="0"/>
        <v>3.2410883574704381</v>
      </c>
    </row>
    <row r="34" spans="1:9" ht="46.5" customHeight="1" x14ac:dyDescent="0.25">
      <c r="A34" s="40" t="s">
        <v>573</v>
      </c>
      <c r="B34" s="49" t="s">
        <v>825</v>
      </c>
      <c r="C34" s="46" t="s">
        <v>513</v>
      </c>
      <c r="D34" s="47" t="s">
        <v>597</v>
      </c>
      <c r="E34" s="47" t="s">
        <v>466</v>
      </c>
      <c r="F34" s="47" t="s">
        <v>552</v>
      </c>
      <c r="G34" s="18">
        <v>370246</v>
      </c>
      <c r="H34" s="18">
        <v>12000</v>
      </c>
      <c r="I34" s="9">
        <f t="shared" si="0"/>
        <v>3.2410883574704381</v>
      </c>
    </row>
    <row r="35" spans="1:9" ht="46.5" customHeight="1" x14ac:dyDescent="0.25">
      <c r="A35" s="40" t="s">
        <v>576</v>
      </c>
      <c r="B35" s="45" t="s">
        <v>858</v>
      </c>
      <c r="C35" s="46" t="s">
        <v>513</v>
      </c>
      <c r="D35" s="47" t="s">
        <v>597</v>
      </c>
      <c r="E35" s="47" t="s">
        <v>859</v>
      </c>
      <c r="F35" s="47"/>
      <c r="G35" s="18">
        <f>G36</f>
        <v>51495</v>
      </c>
      <c r="H35" s="18">
        <f t="shared" ref="H35" si="4">H36</f>
        <v>0</v>
      </c>
      <c r="I35" s="9">
        <f t="shared" si="0"/>
        <v>0</v>
      </c>
    </row>
    <row r="36" spans="1:9" ht="46.5" customHeight="1" x14ac:dyDescent="0.25">
      <c r="A36" s="40" t="s">
        <v>577</v>
      </c>
      <c r="B36" s="49" t="s">
        <v>825</v>
      </c>
      <c r="C36" s="46" t="s">
        <v>513</v>
      </c>
      <c r="D36" s="47" t="s">
        <v>597</v>
      </c>
      <c r="E36" s="47" t="s">
        <v>859</v>
      </c>
      <c r="F36" s="47" t="s">
        <v>552</v>
      </c>
      <c r="G36" s="18">
        <v>51495</v>
      </c>
      <c r="H36" s="18">
        <v>0</v>
      </c>
      <c r="I36" s="9">
        <f t="shared" si="0"/>
        <v>0</v>
      </c>
    </row>
    <row r="37" spans="1:9" ht="33" customHeight="1" x14ac:dyDescent="0.25">
      <c r="A37" s="40" t="s">
        <v>578</v>
      </c>
      <c r="B37" s="45" t="s">
        <v>609</v>
      </c>
      <c r="C37" s="46" t="s">
        <v>513</v>
      </c>
      <c r="D37" s="47" t="s">
        <v>597</v>
      </c>
      <c r="E37" s="47" t="s">
        <v>476</v>
      </c>
      <c r="F37" s="47"/>
      <c r="G37" s="18">
        <f>G38</f>
        <v>1849360</v>
      </c>
      <c r="H37" s="18">
        <f t="shared" ref="H37" si="5">H38</f>
        <v>120128.18</v>
      </c>
      <c r="I37" s="9">
        <f t="shared" si="0"/>
        <v>6.4956622831682314</v>
      </c>
    </row>
    <row r="38" spans="1:9" ht="60" customHeight="1" x14ac:dyDescent="0.25">
      <c r="A38" s="40" t="s">
        <v>580</v>
      </c>
      <c r="B38" s="49" t="s">
        <v>553</v>
      </c>
      <c r="C38" s="46" t="s">
        <v>513</v>
      </c>
      <c r="D38" s="47" t="s">
        <v>597</v>
      </c>
      <c r="E38" s="47" t="s">
        <v>476</v>
      </c>
      <c r="F38" s="47" t="s">
        <v>552</v>
      </c>
      <c r="G38" s="18">
        <v>1849360</v>
      </c>
      <c r="H38" s="18">
        <v>120128.18</v>
      </c>
      <c r="I38" s="9">
        <f t="shared" si="0"/>
        <v>6.4956622831682314</v>
      </c>
    </row>
    <row r="39" spans="1:9" ht="59.25" customHeight="1" x14ac:dyDescent="0.25">
      <c r="A39" s="40" t="s">
        <v>581</v>
      </c>
      <c r="B39" s="49" t="s">
        <v>126</v>
      </c>
      <c r="C39" s="46" t="s">
        <v>513</v>
      </c>
      <c r="D39" s="47" t="s">
        <v>597</v>
      </c>
      <c r="E39" s="47" t="s">
        <v>125</v>
      </c>
      <c r="F39" s="47"/>
      <c r="G39" s="18">
        <f>G40</f>
        <v>52300</v>
      </c>
      <c r="H39" s="18">
        <f t="shared" ref="H39" si="6">H40</f>
        <v>0</v>
      </c>
      <c r="I39" s="9">
        <f t="shared" si="0"/>
        <v>0</v>
      </c>
    </row>
    <row r="40" spans="1:9" ht="60.75" customHeight="1" x14ac:dyDescent="0.25">
      <c r="A40" s="40" t="s">
        <v>582</v>
      </c>
      <c r="B40" s="49" t="s">
        <v>553</v>
      </c>
      <c r="C40" s="46" t="s">
        <v>513</v>
      </c>
      <c r="D40" s="47" t="s">
        <v>597</v>
      </c>
      <c r="E40" s="47" t="s">
        <v>125</v>
      </c>
      <c r="F40" s="47" t="s">
        <v>552</v>
      </c>
      <c r="G40" s="18">
        <v>52300</v>
      </c>
      <c r="H40" s="18">
        <v>0</v>
      </c>
      <c r="I40" s="9">
        <f t="shared" si="0"/>
        <v>0</v>
      </c>
    </row>
    <row r="41" spans="1:9" ht="54" customHeight="1" x14ac:dyDescent="0.25">
      <c r="A41" s="40" t="s">
        <v>583</v>
      </c>
      <c r="B41" s="49" t="s">
        <v>1043</v>
      </c>
      <c r="C41" s="46" t="s">
        <v>513</v>
      </c>
      <c r="D41" s="47" t="s">
        <v>597</v>
      </c>
      <c r="E41" s="47" t="s">
        <v>1045</v>
      </c>
      <c r="F41" s="47"/>
      <c r="G41" s="18">
        <f>G42</f>
        <v>800000</v>
      </c>
      <c r="H41" s="18">
        <f t="shared" ref="H41" si="7">H42</f>
        <v>0</v>
      </c>
      <c r="I41" s="9">
        <f t="shared" si="0"/>
        <v>0</v>
      </c>
    </row>
    <row r="42" spans="1:9" ht="46.5" customHeight="1" x14ac:dyDescent="0.25">
      <c r="A42" s="40" t="s">
        <v>584</v>
      </c>
      <c r="B42" s="49" t="s">
        <v>553</v>
      </c>
      <c r="C42" s="46" t="s">
        <v>513</v>
      </c>
      <c r="D42" s="47" t="s">
        <v>597</v>
      </c>
      <c r="E42" s="47" t="s">
        <v>1045</v>
      </c>
      <c r="F42" s="47" t="s">
        <v>552</v>
      </c>
      <c r="G42" s="18">
        <v>800000</v>
      </c>
      <c r="H42" s="18">
        <v>0</v>
      </c>
      <c r="I42" s="9">
        <f t="shared" si="0"/>
        <v>0</v>
      </c>
    </row>
    <row r="43" spans="1:9" ht="55.5" customHeight="1" x14ac:dyDescent="0.25">
      <c r="A43" s="40" t="s">
        <v>585</v>
      </c>
      <c r="B43" s="72" t="s">
        <v>1038</v>
      </c>
      <c r="C43" s="46" t="s">
        <v>513</v>
      </c>
      <c r="D43" s="47" t="s">
        <v>597</v>
      </c>
      <c r="E43" s="47" t="s">
        <v>354</v>
      </c>
      <c r="F43" s="47"/>
      <c r="G43" s="9">
        <f>G44+G47+G53+G56</f>
        <v>12465368</v>
      </c>
      <c r="H43" s="9">
        <f>H44+H47+H53+H56</f>
        <v>2508838.44</v>
      </c>
      <c r="I43" s="9">
        <f t="shared" si="0"/>
        <v>20.126469110258117</v>
      </c>
    </row>
    <row r="44" spans="1:9" ht="39" customHeight="1" x14ac:dyDescent="0.25">
      <c r="A44" s="40" t="s">
        <v>586</v>
      </c>
      <c r="B44" s="45" t="s">
        <v>154</v>
      </c>
      <c r="C44" s="46" t="s">
        <v>513</v>
      </c>
      <c r="D44" s="47" t="s">
        <v>597</v>
      </c>
      <c r="E44" s="47" t="s">
        <v>355</v>
      </c>
      <c r="F44" s="47"/>
      <c r="G44" s="18">
        <f t="shared" ref="G44:H45" si="8">G45</f>
        <v>90000</v>
      </c>
      <c r="H44" s="18">
        <f t="shared" si="8"/>
        <v>90000</v>
      </c>
      <c r="I44" s="9">
        <f t="shared" si="0"/>
        <v>100</v>
      </c>
    </row>
    <row r="45" spans="1:9" ht="35.25" customHeight="1" x14ac:dyDescent="0.25">
      <c r="A45" s="40" t="s">
        <v>587</v>
      </c>
      <c r="B45" s="45" t="s">
        <v>128</v>
      </c>
      <c r="C45" s="46" t="s">
        <v>513</v>
      </c>
      <c r="D45" s="47" t="s">
        <v>597</v>
      </c>
      <c r="E45" s="47" t="s">
        <v>477</v>
      </c>
      <c r="F45" s="43"/>
      <c r="G45" s="18">
        <f t="shared" si="8"/>
        <v>90000</v>
      </c>
      <c r="H45" s="18">
        <f t="shared" si="8"/>
        <v>90000</v>
      </c>
      <c r="I45" s="9">
        <f t="shared" si="0"/>
        <v>100</v>
      </c>
    </row>
    <row r="46" spans="1:9" ht="35.25" customHeight="1" x14ac:dyDescent="0.25">
      <c r="A46" s="40" t="s">
        <v>590</v>
      </c>
      <c r="B46" s="45" t="s">
        <v>767</v>
      </c>
      <c r="C46" s="46" t="s">
        <v>513</v>
      </c>
      <c r="D46" s="47" t="s">
        <v>597</v>
      </c>
      <c r="E46" s="47" t="s">
        <v>477</v>
      </c>
      <c r="F46" s="47" t="s">
        <v>567</v>
      </c>
      <c r="G46" s="18">
        <v>90000</v>
      </c>
      <c r="H46" s="18">
        <v>90000</v>
      </c>
      <c r="I46" s="9">
        <f t="shared" si="0"/>
        <v>100</v>
      </c>
    </row>
    <row r="47" spans="1:9" ht="40.5" customHeight="1" x14ac:dyDescent="0.25">
      <c r="A47" s="40" t="s">
        <v>591</v>
      </c>
      <c r="B47" s="45" t="s">
        <v>127</v>
      </c>
      <c r="C47" s="46" t="s">
        <v>513</v>
      </c>
      <c r="D47" s="47" t="s">
        <v>597</v>
      </c>
      <c r="E47" s="47" t="s">
        <v>356</v>
      </c>
      <c r="F47" s="47"/>
      <c r="G47" s="18">
        <f>G48+G51</f>
        <v>121100</v>
      </c>
      <c r="H47" s="18">
        <f>H48+H51</f>
        <v>28535.46</v>
      </c>
      <c r="I47" s="9">
        <f t="shared" si="0"/>
        <v>23.563550784475641</v>
      </c>
    </row>
    <row r="48" spans="1:9" ht="51" customHeight="1" x14ac:dyDescent="0.25">
      <c r="A48" s="40" t="s">
        <v>593</v>
      </c>
      <c r="B48" s="49" t="s">
        <v>620</v>
      </c>
      <c r="C48" s="46" t="s">
        <v>513</v>
      </c>
      <c r="D48" s="47" t="s">
        <v>597</v>
      </c>
      <c r="E48" s="47" t="s">
        <v>464</v>
      </c>
      <c r="F48" s="47"/>
      <c r="G48" s="18">
        <f>G49+G50</f>
        <v>120900</v>
      </c>
      <c r="H48" s="18">
        <f>H49+H50</f>
        <v>28535.46</v>
      </c>
      <c r="I48" s="9">
        <f t="shared" si="0"/>
        <v>23.602531017369728</v>
      </c>
    </row>
    <row r="49" spans="1:10" ht="40.5" customHeight="1" x14ac:dyDescent="0.25">
      <c r="A49" s="40" t="s">
        <v>596</v>
      </c>
      <c r="B49" s="45" t="s">
        <v>824</v>
      </c>
      <c r="C49" s="46" t="s">
        <v>513</v>
      </c>
      <c r="D49" s="47" t="s">
        <v>597</v>
      </c>
      <c r="E49" s="47" t="s">
        <v>464</v>
      </c>
      <c r="F49" s="47" t="s">
        <v>543</v>
      </c>
      <c r="G49" s="18">
        <v>114760</v>
      </c>
      <c r="H49" s="18">
        <v>28535.46</v>
      </c>
      <c r="I49" s="9">
        <f t="shared" si="0"/>
        <v>24.865336354130356</v>
      </c>
    </row>
    <row r="50" spans="1:10" ht="51" customHeight="1" x14ac:dyDescent="0.25">
      <c r="A50" s="40" t="s">
        <v>599</v>
      </c>
      <c r="B50" s="49" t="s">
        <v>7</v>
      </c>
      <c r="C50" s="46" t="s">
        <v>513</v>
      </c>
      <c r="D50" s="47" t="s">
        <v>597</v>
      </c>
      <c r="E50" s="47" t="s">
        <v>464</v>
      </c>
      <c r="F50" s="47" t="s">
        <v>552</v>
      </c>
      <c r="G50" s="18">
        <v>6140</v>
      </c>
      <c r="H50" s="18">
        <v>0</v>
      </c>
      <c r="I50" s="9">
        <f t="shared" si="0"/>
        <v>0</v>
      </c>
    </row>
    <row r="51" spans="1:10" ht="93" customHeight="1" x14ac:dyDescent="0.25">
      <c r="A51" s="40" t="s">
        <v>600</v>
      </c>
      <c r="B51" s="45" t="s">
        <v>617</v>
      </c>
      <c r="C51" s="46" t="s">
        <v>513</v>
      </c>
      <c r="D51" s="47" t="s">
        <v>597</v>
      </c>
      <c r="E51" s="47" t="s">
        <v>465</v>
      </c>
      <c r="F51" s="47"/>
      <c r="G51" s="18">
        <f>G52</f>
        <v>200</v>
      </c>
      <c r="H51" s="18">
        <f>H52</f>
        <v>0</v>
      </c>
      <c r="I51" s="9">
        <f t="shared" si="0"/>
        <v>0</v>
      </c>
    </row>
    <row r="52" spans="1:10" ht="48" customHeight="1" x14ac:dyDescent="0.25">
      <c r="A52" s="40" t="s">
        <v>601</v>
      </c>
      <c r="B52" s="49" t="s">
        <v>825</v>
      </c>
      <c r="C52" s="46" t="s">
        <v>513</v>
      </c>
      <c r="D52" s="47" t="s">
        <v>597</v>
      </c>
      <c r="E52" s="47" t="s">
        <v>465</v>
      </c>
      <c r="F52" s="47" t="s">
        <v>552</v>
      </c>
      <c r="G52" s="18">
        <v>200</v>
      </c>
      <c r="H52" s="18">
        <v>0</v>
      </c>
      <c r="I52" s="9">
        <f t="shared" si="0"/>
        <v>0</v>
      </c>
    </row>
    <row r="53" spans="1:10" ht="56.25" customHeight="1" x14ac:dyDescent="0.25">
      <c r="A53" s="40" t="s">
        <v>603</v>
      </c>
      <c r="B53" s="45" t="s">
        <v>165</v>
      </c>
      <c r="C53" s="46" t="s">
        <v>513</v>
      </c>
      <c r="D53" s="47" t="s">
        <v>597</v>
      </c>
      <c r="E53" s="47" t="s">
        <v>357</v>
      </c>
      <c r="F53" s="47"/>
      <c r="G53" s="9">
        <f t="shared" ref="G53:H54" si="9">G54</f>
        <v>6212395</v>
      </c>
      <c r="H53" s="9">
        <f t="shared" si="9"/>
        <v>1536441.15</v>
      </c>
      <c r="I53" s="9">
        <f t="shared" si="0"/>
        <v>24.731865085848533</v>
      </c>
    </row>
    <row r="54" spans="1:10" ht="39" customHeight="1" x14ac:dyDescent="0.25">
      <c r="A54" s="40" t="s">
        <v>604</v>
      </c>
      <c r="B54" s="45" t="s">
        <v>624</v>
      </c>
      <c r="C54" s="46" t="s">
        <v>513</v>
      </c>
      <c r="D54" s="47" t="s">
        <v>597</v>
      </c>
      <c r="E54" s="47" t="s">
        <v>358</v>
      </c>
      <c r="F54" s="47"/>
      <c r="G54" s="18">
        <f t="shared" si="9"/>
        <v>6212395</v>
      </c>
      <c r="H54" s="18">
        <f t="shared" si="9"/>
        <v>1536441.15</v>
      </c>
      <c r="I54" s="9">
        <f t="shared" si="0"/>
        <v>24.731865085848533</v>
      </c>
    </row>
    <row r="55" spans="1:10" ht="42.75" customHeight="1" x14ac:dyDescent="0.25">
      <c r="A55" s="40" t="s">
        <v>605</v>
      </c>
      <c r="B55" s="49" t="s">
        <v>255</v>
      </c>
      <c r="C55" s="46" t="s">
        <v>513</v>
      </c>
      <c r="D55" s="47" t="s">
        <v>597</v>
      </c>
      <c r="E55" s="47" t="s">
        <v>358</v>
      </c>
      <c r="F55" s="47" t="s">
        <v>70</v>
      </c>
      <c r="G55" s="18">
        <v>6212395</v>
      </c>
      <c r="H55" s="18">
        <v>1536441.15</v>
      </c>
      <c r="I55" s="9">
        <f t="shared" si="0"/>
        <v>24.731865085848533</v>
      </c>
    </row>
    <row r="56" spans="1:10" ht="45" customHeight="1" x14ac:dyDescent="0.25">
      <c r="A56" s="40" t="s">
        <v>606</v>
      </c>
      <c r="B56" s="45" t="s">
        <v>129</v>
      </c>
      <c r="C56" s="46" t="s">
        <v>513</v>
      </c>
      <c r="D56" s="47" t="s">
        <v>597</v>
      </c>
      <c r="E56" s="47" t="s">
        <v>359</v>
      </c>
      <c r="F56" s="47"/>
      <c r="G56" s="9">
        <f>G57+G63+G61</f>
        <v>6041873</v>
      </c>
      <c r="H56" s="9">
        <f>H57+H63+H61</f>
        <v>853861.83000000007</v>
      </c>
      <c r="I56" s="9">
        <f t="shared" si="0"/>
        <v>14.132402816146584</v>
      </c>
    </row>
    <row r="57" spans="1:10" ht="36.75" customHeight="1" x14ac:dyDescent="0.25">
      <c r="A57" s="40" t="s">
        <v>607</v>
      </c>
      <c r="B57" s="45" t="s">
        <v>130</v>
      </c>
      <c r="C57" s="46" t="s">
        <v>513</v>
      </c>
      <c r="D57" s="47" t="s">
        <v>597</v>
      </c>
      <c r="E57" s="47" t="s">
        <v>478</v>
      </c>
      <c r="F57" s="47"/>
      <c r="G57" s="9">
        <f>SUM(G58:G60)</f>
        <v>1923000</v>
      </c>
      <c r="H57" s="9">
        <f>SUM(H58:H60)</f>
        <v>322424.24</v>
      </c>
      <c r="I57" s="9">
        <f t="shared" si="0"/>
        <v>16.76673114924597</v>
      </c>
    </row>
    <row r="58" spans="1:10" ht="27.75" customHeight="1" x14ac:dyDescent="0.25">
      <c r="A58" s="40" t="s">
        <v>608</v>
      </c>
      <c r="B58" s="45" t="s">
        <v>631</v>
      </c>
      <c r="C58" s="46" t="s">
        <v>513</v>
      </c>
      <c r="D58" s="47" t="s">
        <v>597</v>
      </c>
      <c r="E58" s="47" t="s">
        <v>478</v>
      </c>
      <c r="F58" s="47" t="s">
        <v>630</v>
      </c>
      <c r="G58" s="18">
        <v>1366728</v>
      </c>
      <c r="H58" s="18">
        <v>302342.51</v>
      </c>
      <c r="I58" s="9">
        <f t="shared" si="0"/>
        <v>22.121629907340747</v>
      </c>
    </row>
    <row r="59" spans="1:10" ht="32.25" customHeight="1" x14ac:dyDescent="0.25">
      <c r="A59" s="40" t="s">
        <v>610</v>
      </c>
      <c r="B59" s="45" t="s">
        <v>7</v>
      </c>
      <c r="C59" s="46" t="s">
        <v>513</v>
      </c>
      <c r="D59" s="47" t="s">
        <v>597</v>
      </c>
      <c r="E59" s="47" t="s">
        <v>478</v>
      </c>
      <c r="F59" s="47" t="s">
        <v>552</v>
      </c>
      <c r="G59" s="18">
        <v>541272</v>
      </c>
      <c r="H59" s="18">
        <v>18055.73</v>
      </c>
      <c r="I59" s="9">
        <f t="shared" si="0"/>
        <v>3.3357960507840789</v>
      </c>
    </row>
    <row r="60" spans="1:10" ht="32.25" customHeight="1" x14ac:dyDescent="0.25">
      <c r="A60" s="40" t="s">
        <v>611</v>
      </c>
      <c r="B60" s="45" t="s">
        <v>767</v>
      </c>
      <c r="C60" s="46" t="s">
        <v>513</v>
      </c>
      <c r="D60" s="47" t="s">
        <v>597</v>
      </c>
      <c r="E60" s="47" t="s">
        <v>478</v>
      </c>
      <c r="F60" s="47" t="s">
        <v>567</v>
      </c>
      <c r="G60" s="151">
        <v>15000</v>
      </c>
      <c r="H60" s="151">
        <v>2026</v>
      </c>
      <c r="I60" s="9">
        <f t="shared" si="0"/>
        <v>13.506666666666668</v>
      </c>
    </row>
    <row r="61" spans="1:10" ht="77.25" customHeight="1" x14ac:dyDescent="0.25">
      <c r="A61" s="40" t="s">
        <v>612</v>
      </c>
      <c r="B61" s="119" t="s">
        <v>637</v>
      </c>
      <c r="C61" s="46" t="s">
        <v>513</v>
      </c>
      <c r="D61" s="47" t="s">
        <v>597</v>
      </c>
      <c r="E61" s="47" t="s">
        <v>444</v>
      </c>
      <c r="F61" s="47"/>
      <c r="G61" s="9">
        <f>G62</f>
        <v>240000</v>
      </c>
      <c r="H61" s="9">
        <f>H62</f>
        <v>36480.43</v>
      </c>
      <c r="I61" s="9">
        <f t="shared" si="0"/>
        <v>15.200179166666667</v>
      </c>
    </row>
    <row r="62" spans="1:10" ht="42.75" customHeight="1" x14ac:dyDescent="0.25">
      <c r="A62" s="40" t="s">
        <v>613</v>
      </c>
      <c r="B62" s="119" t="s">
        <v>825</v>
      </c>
      <c r="C62" s="46" t="s">
        <v>513</v>
      </c>
      <c r="D62" s="47" t="s">
        <v>597</v>
      </c>
      <c r="E62" s="47" t="s">
        <v>444</v>
      </c>
      <c r="F62" s="47" t="s">
        <v>552</v>
      </c>
      <c r="G62" s="151">
        <v>240000</v>
      </c>
      <c r="H62" s="151">
        <v>36480.43</v>
      </c>
      <c r="I62" s="9">
        <f t="shared" si="0"/>
        <v>15.200179166666667</v>
      </c>
    </row>
    <row r="63" spans="1:10" ht="52.5" customHeight="1" x14ac:dyDescent="0.25">
      <c r="A63" s="40" t="s">
        <v>614</v>
      </c>
      <c r="B63" s="49" t="s">
        <v>802</v>
      </c>
      <c r="C63" s="46" t="s">
        <v>513</v>
      </c>
      <c r="D63" s="47" t="s">
        <v>597</v>
      </c>
      <c r="E63" s="47" t="s">
        <v>479</v>
      </c>
      <c r="F63" s="47"/>
      <c r="G63" s="9">
        <f>SUM(G64:G66)</f>
        <v>3878873</v>
      </c>
      <c r="H63" s="9">
        <f>SUM(H64:H66)</f>
        <v>494957.16000000003</v>
      </c>
      <c r="I63" s="9">
        <f t="shared" si="0"/>
        <v>12.760334251727242</v>
      </c>
      <c r="J63" s="48"/>
    </row>
    <row r="64" spans="1:10" ht="36.75" customHeight="1" x14ac:dyDescent="0.25">
      <c r="A64" s="40" t="s">
        <v>615</v>
      </c>
      <c r="B64" s="45" t="s">
        <v>631</v>
      </c>
      <c r="C64" s="46" t="s">
        <v>513</v>
      </c>
      <c r="D64" s="47" t="s">
        <v>597</v>
      </c>
      <c r="E64" s="47" t="s">
        <v>479</v>
      </c>
      <c r="F64" s="47" t="s">
        <v>630</v>
      </c>
      <c r="G64" s="151">
        <v>3788173</v>
      </c>
      <c r="H64" s="151">
        <v>491445.4</v>
      </c>
      <c r="I64" s="9">
        <f t="shared" si="0"/>
        <v>12.973150909422564</v>
      </c>
    </row>
    <row r="65" spans="1:9" ht="52.5" customHeight="1" x14ac:dyDescent="0.25">
      <c r="A65" s="40" t="s">
        <v>616</v>
      </c>
      <c r="B65" s="45" t="s">
        <v>553</v>
      </c>
      <c r="C65" s="46" t="s">
        <v>513</v>
      </c>
      <c r="D65" s="47" t="s">
        <v>597</v>
      </c>
      <c r="E65" s="47" t="s">
        <v>479</v>
      </c>
      <c r="F65" s="47" t="s">
        <v>552</v>
      </c>
      <c r="G65" s="151">
        <v>80700</v>
      </c>
      <c r="H65" s="151">
        <v>3511.76</v>
      </c>
      <c r="I65" s="9">
        <f t="shared" si="0"/>
        <v>4.3516232961586123</v>
      </c>
    </row>
    <row r="66" spans="1:9" ht="29.25" customHeight="1" x14ac:dyDescent="0.25">
      <c r="A66" s="40" t="s">
        <v>618</v>
      </c>
      <c r="B66" s="45" t="s">
        <v>767</v>
      </c>
      <c r="C66" s="46" t="s">
        <v>513</v>
      </c>
      <c r="D66" s="47" t="s">
        <v>597</v>
      </c>
      <c r="E66" s="47" t="s">
        <v>479</v>
      </c>
      <c r="F66" s="47" t="s">
        <v>567</v>
      </c>
      <c r="G66" s="151">
        <v>10000</v>
      </c>
      <c r="H66" s="151">
        <v>0</v>
      </c>
      <c r="I66" s="9">
        <f t="shared" si="0"/>
        <v>0</v>
      </c>
    </row>
    <row r="67" spans="1:9" ht="28.5" customHeight="1" x14ac:dyDescent="0.25">
      <c r="A67" s="40" t="s">
        <v>619</v>
      </c>
      <c r="B67" s="45" t="s">
        <v>541</v>
      </c>
      <c r="C67" s="46" t="s">
        <v>513</v>
      </c>
      <c r="D67" s="47" t="s">
        <v>597</v>
      </c>
      <c r="E67" s="47" t="s">
        <v>351</v>
      </c>
      <c r="F67" s="46"/>
      <c r="G67" s="18">
        <f>G68</f>
        <v>3000000</v>
      </c>
      <c r="H67" s="18">
        <f t="shared" ref="H67" si="10">H68</f>
        <v>3000000</v>
      </c>
      <c r="I67" s="9">
        <f t="shared" si="0"/>
        <v>100</v>
      </c>
    </row>
    <row r="68" spans="1:9" ht="52.5" customHeight="1" x14ac:dyDescent="0.25">
      <c r="A68" s="40" t="s">
        <v>621</v>
      </c>
      <c r="B68" s="45" t="s">
        <v>150</v>
      </c>
      <c r="C68" s="46" t="s">
        <v>513</v>
      </c>
      <c r="D68" s="47" t="s">
        <v>597</v>
      </c>
      <c r="E68" s="47" t="s">
        <v>151</v>
      </c>
      <c r="F68" s="47"/>
      <c r="G68" s="18">
        <f t="shared" ref="G68:H68" si="11">G69</f>
        <v>3000000</v>
      </c>
      <c r="H68" s="18">
        <f t="shared" si="11"/>
        <v>3000000</v>
      </c>
      <c r="I68" s="9">
        <f t="shared" si="0"/>
        <v>100</v>
      </c>
    </row>
    <row r="69" spans="1:9" ht="64.5" customHeight="1" x14ac:dyDescent="0.25">
      <c r="A69" s="40" t="s">
        <v>622</v>
      </c>
      <c r="B69" s="45" t="s">
        <v>917</v>
      </c>
      <c r="C69" s="46" t="s">
        <v>513</v>
      </c>
      <c r="D69" s="47" t="s">
        <v>597</v>
      </c>
      <c r="E69" s="47" t="s">
        <v>151</v>
      </c>
      <c r="F69" s="47" t="s">
        <v>152</v>
      </c>
      <c r="G69" s="151">
        <v>3000000</v>
      </c>
      <c r="H69" s="151">
        <v>3000000</v>
      </c>
      <c r="I69" s="9">
        <f t="shared" si="0"/>
        <v>100</v>
      </c>
    </row>
    <row r="70" spans="1:9" ht="23.25" customHeight="1" x14ac:dyDescent="0.25">
      <c r="A70" s="40" t="s">
        <v>863</v>
      </c>
      <c r="B70" s="144" t="s">
        <v>1057</v>
      </c>
      <c r="C70" s="42" t="s">
        <v>513</v>
      </c>
      <c r="D70" s="43" t="s">
        <v>1056</v>
      </c>
      <c r="E70" s="43"/>
      <c r="F70" s="43"/>
      <c r="G70" s="8">
        <f>G71</f>
        <v>1209200</v>
      </c>
      <c r="H70" s="8">
        <f t="shared" ref="H70:H72" si="12">H71</f>
        <v>255071.43</v>
      </c>
      <c r="I70" s="8">
        <f t="shared" si="0"/>
        <v>21.094230069467415</v>
      </c>
    </row>
    <row r="71" spans="1:9" ht="24.75" customHeight="1" x14ac:dyDescent="0.25">
      <c r="A71" s="40" t="s">
        <v>623</v>
      </c>
      <c r="B71" s="144" t="s">
        <v>1059</v>
      </c>
      <c r="C71" s="42" t="s">
        <v>513</v>
      </c>
      <c r="D71" s="43" t="s">
        <v>1058</v>
      </c>
      <c r="E71" s="43"/>
      <c r="F71" s="43"/>
      <c r="G71" s="8">
        <f>G72</f>
        <v>1209200</v>
      </c>
      <c r="H71" s="8">
        <f t="shared" si="12"/>
        <v>255071.43</v>
      </c>
      <c r="I71" s="8">
        <f t="shared" si="0"/>
        <v>21.094230069467415</v>
      </c>
    </row>
    <row r="72" spans="1:9" ht="28.5" customHeight="1" x14ac:dyDescent="0.25">
      <c r="A72" s="40" t="s">
        <v>625</v>
      </c>
      <c r="B72" s="119" t="s">
        <v>541</v>
      </c>
      <c r="C72" s="46" t="s">
        <v>513</v>
      </c>
      <c r="D72" s="47" t="s">
        <v>1058</v>
      </c>
      <c r="E72" s="47" t="s">
        <v>351</v>
      </c>
      <c r="F72" s="47"/>
      <c r="G72" s="9">
        <f>G73</f>
        <v>1209200</v>
      </c>
      <c r="H72" s="9">
        <f t="shared" si="12"/>
        <v>255071.43</v>
      </c>
      <c r="I72" s="9">
        <f t="shared" si="0"/>
        <v>21.094230069467415</v>
      </c>
    </row>
    <row r="73" spans="1:9" ht="37.5" customHeight="1" x14ac:dyDescent="0.25">
      <c r="A73" s="40" t="s">
        <v>627</v>
      </c>
      <c r="B73" s="119" t="s">
        <v>1061</v>
      </c>
      <c r="C73" s="46" t="s">
        <v>513</v>
      </c>
      <c r="D73" s="47" t="s">
        <v>1058</v>
      </c>
      <c r="E73" s="47" t="s">
        <v>1060</v>
      </c>
      <c r="F73" s="47"/>
      <c r="G73" s="9">
        <f>SUM(G74:G74)</f>
        <v>1209200</v>
      </c>
      <c r="H73" s="9">
        <f>SUM(H74:H74)</f>
        <v>255071.43</v>
      </c>
      <c r="I73" s="9">
        <f t="shared" si="0"/>
        <v>21.094230069467415</v>
      </c>
    </row>
    <row r="74" spans="1:9" ht="40.5" customHeight="1" x14ac:dyDescent="0.25">
      <c r="A74" s="40" t="s">
        <v>628</v>
      </c>
      <c r="B74" s="119" t="s">
        <v>824</v>
      </c>
      <c r="C74" s="46" t="s">
        <v>513</v>
      </c>
      <c r="D74" s="47" t="s">
        <v>1058</v>
      </c>
      <c r="E74" s="47" t="s">
        <v>1060</v>
      </c>
      <c r="F74" s="47" t="s">
        <v>543</v>
      </c>
      <c r="G74" s="151">
        <v>1209200</v>
      </c>
      <c r="H74" s="151">
        <v>255071.43</v>
      </c>
      <c r="I74" s="9">
        <f t="shared" ref="I74:I138" si="13">H74/G74*100</f>
        <v>21.094230069467415</v>
      </c>
    </row>
    <row r="75" spans="1:9" ht="35.25" customHeight="1" x14ac:dyDescent="0.25">
      <c r="A75" s="40" t="s">
        <v>629</v>
      </c>
      <c r="B75" s="41" t="s">
        <v>653</v>
      </c>
      <c r="C75" s="42" t="s">
        <v>513</v>
      </c>
      <c r="D75" s="43" t="s">
        <v>652</v>
      </c>
      <c r="E75" s="43"/>
      <c r="F75" s="43"/>
      <c r="G75" s="8">
        <f>G76+G81+G102</f>
        <v>13833764</v>
      </c>
      <c r="H75" s="8">
        <f>H76+H81+H102</f>
        <v>2832014.3</v>
      </c>
      <c r="I75" s="8">
        <f t="shared" si="13"/>
        <v>20.471755192585327</v>
      </c>
    </row>
    <row r="76" spans="1:9" ht="32.25" customHeight="1" x14ac:dyDescent="0.25">
      <c r="A76" s="40" t="s">
        <v>632</v>
      </c>
      <c r="B76" s="41" t="s">
        <v>772</v>
      </c>
      <c r="C76" s="42" t="s">
        <v>513</v>
      </c>
      <c r="D76" s="43" t="s">
        <v>655</v>
      </c>
      <c r="E76" s="43"/>
      <c r="F76" s="43"/>
      <c r="G76" s="8">
        <f t="shared" ref="G76:H76" si="14">G77</f>
        <v>576648</v>
      </c>
      <c r="H76" s="8">
        <f t="shared" si="14"/>
        <v>96108</v>
      </c>
      <c r="I76" s="8">
        <f t="shared" si="13"/>
        <v>16.666666666666664</v>
      </c>
    </row>
    <row r="77" spans="1:9" ht="110.25" customHeight="1" x14ac:dyDescent="0.25">
      <c r="A77" s="40" t="s">
        <v>116</v>
      </c>
      <c r="B77" s="49" t="s">
        <v>845</v>
      </c>
      <c r="C77" s="46" t="s">
        <v>513</v>
      </c>
      <c r="D77" s="47" t="s">
        <v>655</v>
      </c>
      <c r="E77" s="47" t="s">
        <v>360</v>
      </c>
      <c r="F77" s="47"/>
      <c r="G77" s="9">
        <f t="shared" ref="G77:H79" si="15">G78</f>
        <v>576648</v>
      </c>
      <c r="H77" s="9">
        <f t="shared" si="15"/>
        <v>96108</v>
      </c>
      <c r="I77" s="9">
        <f t="shared" si="13"/>
        <v>16.666666666666664</v>
      </c>
    </row>
    <row r="78" spans="1:9" ht="62.25" customHeight="1" x14ac:dyDescent="0.25">
      <c r="A78" s="40" t="s">
        <v>117</v>
      </c>
      <c r="B78" s="45" t="s">
        <v>846</v>
      </c>
      <c r="C78" s="46" t="s">
        <v>513</v>
      </c>
      <c r="D78" s="47" t="s">
        <v>655</v>
      </c>
      <c r="E78" s="47" t="s">
        <v>361</v>
      </c>
      <c r="F78" s="47"/>
      <c r="G78" s="18">
        <f t="shared" si="15"/>
        <v>576648</v>
      </c>
      <c r="H78" s="18">
        <f t="shared" si="15"/>
        <v>96108</v>
      </c>
      <c r="I78" s="9">
        <f t="shared" si="13"/>
        <v>16.666666666666664</v>
      </c>
    </row>
    <row r="79" spans="1:9" ht="70.5" customHeight="1" x14ac:dyDescent="0.25">
      <c r="A79" s="40" t="s">
        <v>633</v>
      </c>
      <c r="B79" s="49" t="s">
        <v>659</v>
      </c>
      <c r="C79" s="46" t="s">
        <v>513</v>
      </c>
      <c r="D79" s="47" t="s">
        <v>655</v>
      </c>
      <c r="E79" s="47" t="s">
        <v>362</v>
      </c>
      <c r="F79" s="47"/>
      <c r="G79" s="18">
        <f t="shared" si="15"/>
        <v>576648</v>
      </c>
      <c r="H79" s="18">
        <f t="shared" si="15"/>
        <v>96108</v>
      </c>
      <c r="I79" s="9">
        <f t="shared" si="13"/>
        <v>16.666666666666664</v>
      </c>
    </row>
    <row r="80" spans="1:9" ht="51" customHeight="1" x14ac:dyDescent="0.25">
      <c r="A80" s="40" t="s">
        <v>634</v>
      </c>
      <c r="B80" s="45" t="s">
        <v>825</v>
      </c>
      <c r="C80" s="46" t="s">
        <v>513</v>
      </c>
      <c r="D80" s="47" t="s">
        <v>655</v>
      </c>
      <c r="E80" s="47" t="s">
        <v>362</v>
      </c>
      <c r="F80" s="47" t="s">
        <v>552</v>
      </c>
      <c r="G80" s="151">
        <v>576648</v>
      </c>
      <c r="H80" s="151">
        <v>96108</v>
      </c>
      <c r="I80" s="9">
        <f t="shared" si="13"/>
        <v>16.666666666666664</v>
      </c>
    </row>
    <row r="81" spans="1:9" ht="69.75" customHeight="1" x14ac:dyDescent="0.25">
      <c r="A81" s="40" t="s">
        <v>635</v>
      </c>
      <c r="B81" s="41" t="s">
        <v>773</v>
      </c>
      <c r="C81" s="42" t="s">
        <v>513</v>
      </c>
      <c r="D81" s="43" t="s">
        <v>675</v>
      </c>
      <c r="E81" s="43"/>
      <c r="F81" s="43"/>
      <c r="G81" s="8">
        <f>G82</f>
        <v>12541116</v>
      </c>
      <c r="H81" s="8">
        <f>H82</f>
        <v>2289839.2999999998</v>
      </c>
      <c r="I81" s="8">
        <f t="shared" si="13"/>
        <v>18.258656566130156</v>
      </c>
    </row>
    <row r="82" spans="1:9" ht="108.75" customHeight="1" x14ac:dyDescent="0.25">
      <c r="A82" s="40" t="s">
        <v>636</v>
      </c>
      <c r="B82" s="49" t="s">
        <v>845</v>
      </c>
      <c r="C82" s="46" t="s">
        <v>513</v>
      </c>
      <c r="D82" s="47" t="s">
        <v>675</v>
      </c>
      <c r="E82" s="47" t="s">
        <v>360</v>
      </c>
      <c r="F82" s="47"/>
      <c r="G82" s="9">
        <f>G93+G83</f>
        <v>12541116</v>
      </c>
      <c r="H82" s="9">
        <f>H93+H83</f>
        <v>2289839.2999999998</v>
      </c>
      <c r="I82" s="9">
        <f t="shared" si="13"/>
        <v>18.258656566130156</v>
      </c>
    </row>
    <row r="83" spans="1:9" ht="60.75" customHeight="1" x14ac:dyDescent="0.25">
      <c r="A83" s="40" t="s">
        <v>638</v>
      </c>
      <c r="B83" s="45" t="s">
        <v>846</v>
      </c>
      <c r="C83" s="46" t="s">
        <v>513</v>
      </c>
      <c r="D83" s="47" t="s">
        <v>675</v>
      </c>
      <c r="E83" s="47" t="s">
        <v>361</v>
      </c>
      <c r="F83" s="47"/>
      <c r="G83" s="18">
        <f>G86+G88+G84</f>
        <v>11155063.83</v>
      </c>
      <c r="H83" s="18">
        <f>H86+H88+H84</f>
        <v>2289839.2999999998</v>
      </c>
      <c r="I83" s="9">
        <f t="shared" si="13"/>
        <v>20.527352733220532</v>
      </c>
    </row>
    <row r="84" spans="1:9" ht="33" customHeight="1" x14ac:dyDescent="0.25">
      <c r="A84" s="40" t="s">
        <v>639</v>
      </c>
      <c r="B84" s="50" t="s">
        <v>950</v>
      </c>
      <c r="C84" s="46" t="s">
        <v>513</v>
      </c>
      <c r="D84" s="47" t="s">
        <v>675</v>
      </c>
      <c r="E84" s="47" t="s">
        <v>951</v>
      </c>
      <c r="F84" s="47"/>
      <c r="G84" s="18">
        <f>G85</f>
        <v>50000</v>
      </c>
      <c r="H84" s="18">
        <f>H85</f>
        <v>0</v>
      </c>
      <c r="I84" s="9">
        <f t="shared" si="13"/>
        <v>0</v>
      </c>
    </row>
    <row r="85" spans="1:9" ht="39.75" customHeight="1" x14ac:dyDescent="0.25">
      <c r="A85" s="40" t="s">
        <v>640</v>
      </c>
      <c r="B85" s="45" t="s">
        <v>553</v>
      </c>
      <c r="C85" s="46" t="s">
        <v>513</v>
      </c>
      <c r="D85" s="47" t="s">
        <v>675</v>
      </c>
      <c r="E85" s="47" t="s">
        <v>951</v>
      </c>
      <c r="F85" s="47" t="s">
        <v>552</v>
      </c>
      <c r="G85" s="151">
        <v>50000</v>
      </c>
      <c r="H85" s="151">
        <v>0</v>
      </c>
      <c r="I85" s="9">
        <f t="shared" si="13"/>
        <v>0</v>
      </c>
    </row>
    <row r="86" spans="1:9" ht="54" customHeight="1" x14ac:dyDescent="0.25">
      <c r="A86" s="40" t="s">
        <v>641</v>
      </c>
      <c r="B86" s="45" t="s">
        <v>848</v>
      </c>
      <c r="C86" s="46" t="s">
        <v>513</v>
      </c>
      <c r="D86" s="47" t="s">
        <v>675</v>
      </c>
      <c r="E86" s="47" t="s">
        <v>847</v>
      </c>
      <c r="F86" s="47"/>
      <c r="G86" s="18">
        <f>G87</f>
        <v>10000</v>
      </c>
      <c r="H86" s="18">
        <f t="shared" ref="H86" si="16">H87</f>
        <v>0</v>
      </c>
      <c r="I86" s="9">
        <f t="shared" si="13"/>
        <v>0</v>
      </c>
    </row>
    <row r="87" spans="1:9" ht="51.75" customHeight="1" x14ac:dyDescent="0.25">
      <c r="A87" s="40" t="s">
        <v>642</v>
      </c>
      <c r="B87" s="45" t="s">
        <v>553</v>
      </c>
      <c r="C87" s="46" t="s">
        <v>513</v>
      </c>
      <c r="D87" s="47" t="s">
        <v>675</v>
      </c>
      <c r="E87" s="47" t="s">
        <v>847</v>
      </c>
      <c r="F87" s="47" t="s">
        <v>552</v>
      </c>
      <c r="G87" s="151">
        <v>10000</v>
      </c>
      <c r="H87" s="151">
        <v>0</v>
      </c>
      <c r="I87" s="9">
        <f t="shared" si="13"/>
        <v>0</v>
      </c>
    </row>
    <row r="88" spans="1:9" ht="52.5" customHeight="1" x14ac:dyDescent="0.25">
      <c r="A88" s="40" t="s">
        <v>643</v>
      </c>
      <c r="B88" s="45" t="s">
        <v>1097</v>
      </c>
      <c r="C88" s="46" t="s">
        <v>513</v>
      </c>
      <c r="D88" s="47" t="s">
        <v>675</v>
      </c>
      <c r="E88" s="47" t="s">
        <v>363</v>
      </c>
      <c r="F88" s="47"/>
      <c r="G88" s="9">
        <f>SUM(G89:G92)</f>
        <v>11095063.83</v>
      </c>
      <c r="H88" s="9">
        <f>SUM(H89:H92)</f>
        <v>2289839.2999999998</v>
      </c>
      <c r="I88" s="9">
        <f t="shared" si="13"/>
        <v>20.638360761913706</v>
      </c>
    </row>
    <row r="89" spans="1:9" ht="42" customHeight="1" x14ac:dyDescent="0.25">
      <c r="A89" s="40" t="s">
        <v>650</v>
      </c>
      <c r="B89" s="45" t="s">
        <v>631</v>
      </c>
      <c r="C89" s="46" t="s">
        <v>513</v>
      </c>
      <c r="D89" s="47" t="s">
        <v>675</v>
      </c>
      <c r="E89" s="47" t="s">
        <v>363</v>
      </c>
      <c r="F89" s="47" t="s">
        <v>630</v>
      </c>
      <c r="G89" s="151">
        <v>7827769</v>
      </c>
      <c r="H89" s="151">
        <v>1673878.95</v>
      </c>
      <c r="I89" s="9">
        <f t="shared" si="13"/>
        <v>21.383857265077701</v>
      </c>
    </row>
    <row r="90" spans="1:9" ht="45.75" customHeight="1" x14ac:dyDescent="0.25">
      <c r="A90" s="40" t="s">
        <v>651</v>
      </c>
      <c r="B90" s="45" t="s">
        <v>7</v>
      </c>
      <c r="C90" s="46" t="s">
        <v>513</v>
      </c>
      <c r="D90" s="47" t="s">
        <v>675</v>
      </c>
      <c r="E90" s="47" t="s">
        <v>363</v>
      </c>
      <c r="F90" s="46" t="s">
        <v>552</v>
      </c>
      <c r="G90" s="151">
        <v>1243466.1399999999</v>
      </c>
      <c r="H90" s="151">
        <v>199934.66</v>
      </c>
      <c r="I90" s="9">
        <f t="shared" si="13"/>
        <v>16.078818197655146</v>
      </c>
    </row>
    <row r="91" spans="1:9" ht="45.75" customHeight="1" x14ac:dyDescent="0.25">
      <c r="A91" s="40" t="s">
        <v>654</v>
      </c>
      <c r="B91" s="45" t="s">
        <v>1112</v>
      </c>
      <c r="C91" s="46" t="s">
        <v>513</v>
      </c>
      <c r="D91" s="47" t="s">
        <v>675</v>
      </c>
      <c r="E91" s="47" t="s">
        <v>363</v>
      </c>
      <c r="F91" s="46" t="s">
        <v>1109</v>
      </c>
      <c r="G91" s="151">
        <v>79064.69</v>
      </c>
      <c r="H91" s="151">
        <v>79064.69</v>
      </c>
      <c r="I91" s="9">
        <f t="shared" si="13"/>
        <v>100</v>
      </c>
    </row>
    <row r="92" spans="1:9" ht="29.25" customHeight="1" x14ac:dyDescent="0.25">
      <c r="A92" s="40" t="s">
        <v>656</v>
      </c>
      <c r="B92" s="45" t="s">
        <v>767</v>
      </c>
      <c r="C92" s="46" t="s">
        <v>513</v>
      </c>
      <c r="D92" s="47" t="s">
        <v>675</v>
      </c>
      <c r="E92" s="47" t="s">
        <v>363</v>
      </c>
      <c r="F92" s="46" t="s">
        <v>567</v>
      </c>
      <c r="G92" s="151">
        <v>1944764</v>
      </c>
      <c r="H92" s="151">
        <v>336961</v>
      </c>
      <c r="I92" s="9">
        <f t="shared" si="13"/>
        <v>17.326575358243982</v>
      </c>
    </row>
    <row r="93" spans="1:9" ht="48" customHeight="1" x14ac:dyDescent="0.25">
      <c r="A93" s="40" t="s">
        <v>657</v>
      </c>
      <c r="B93" s="45" t="s">
        <v>131</v>
      </c>
      <c r="C93" s="46" t="s">
        <v>513</v>
      </c>
      <c r="D93" s="47" t="s">
        <v>675</v>
      </c>
      <c r="E93" s="47" t="s">
        <v>364</v>
      </c>
      <c r="F93" s="47"/>
      <c r="G93" s="18">
        <f>G94+G96+G98+G100</f>
        <v>1386052.17</v>
      </c>
      <c r="H93" s="18">
        <f>H94+H96+H98+H100</f>
        <v>0</v>
      </c>
      <c r="I93" s="9">
        <f t="shared" si="13"/>
        <v>0</v>
      </c>
    </row>
    <row r="94" spans="1:9" ht="36.75" customHeight="1" x14ac:dyDescent="0.25">
      <c r="A94" s="40" t="s">
        <v>658</v>
      </c>
      <c r="B94" s="45" t="s">
        <v>446</v>
      </c>
      <c r="C94" s="46" t="s">
        <v>513</v>
      </c>
      <c r="D94" s="47" t="s">
        <v>675</v>
      </c>
      <c r="E94" s="47" t="s">
        <v>445</v>
      </c>
      <c r="F94" s="47"/>
      <c r="G94" s="18">
        <f>G95</f>
        <v>200000</v>
      </c>
      <c r="H94" s="18">
        <f>H95</f>
        <v>0</v>
      </c>
      <c r="I94" s="9">
        <f t="shared" si="13"/>
        <v>0</v>
      </c>
    </row>
    <row r="95" spans="1:9" ht="55.5" customHeight="1" x14ac:dyDescent="0.25">
      <c r="A95" s="40" t="s">
        <v>660</v>
      </c>
      <c r="B95" s="45" t="s">
        <v>553</v>
      </c>
      <c r="C95" s="46" t="s">
        <v>513</v>
      </c>
      <c r="D95" s="47" t="s">
        <v>675</v>
      </c>
      <c r="E95" s="47" t="s">
        <v>445</v>
      </c>
      <c r="F95" s="47" t="s">
        <v>552</v>
      </c>
      <c r="G95" s="151">
        <v>200000</v>
      </c>
      <c r="H95" s="151">
        <v>0</v>
      </c>
      <c r="I95" s="9">
        <f t="shared" si="13"/>
        <v>0</v>
      </c>
    </row>
    <row r="96" spans="1:9" ht="95.25" customHeight="1" x14ac:dyDescent="0.25">
      <c r="A96" s="40" t="s">
        <v>661</v>
      </c>
      <c r="B96" s="45" t="s">
        <v>851</v>
      </c>
      <c r="C96" s="46" t="s">
        <v>513</v>
      </c>
      <c r="D96" s="47" t="s">
        <v>675</v>
      </c>
      <c r="E96" s="47" t="s">
        <v>365</v>
      </c>
      <c r="F96" s="47"/>
      <c r="G96" s="18">
        <f>G97</f>
        <v>1076052.17</v>
      </c>
      <c r="H96" s="18">
        <f>H97</f>
        <v>0</v>
      </c>
      <c r="I96" s="9">
        <f t="shared" si="13"/>
        <v>0</v>
      </c>
    </row>
    <row r="97" spans="1:10" ht="49.5" customHeight="1" x14ac:dyDescent="0.25">
      <c r="A97" s="40" t="s">
        <v>662</v>
      </c>
      <c r="B97" s="45" t="s">
        <v>7</v>
      </c>
      <c r="C97" s="46" t="s">
        <v>513</v>
      </c>
      <c r="D97" s="47" t="s">
        <v>675</v>
      </c>
      <c r="E97" s="47" t="s">
        <v>365</v>
      </c>
      <c r="F97" s="47" t="s">
        <v>552</v>
      </c>
      <c r="G97" s="151">
        <v>1076052.17</v>
      </c>
      <c r="H97" s="151">
        <v>0</v>
      </c>
      <c r="I97" s="9">
        <f t="shared" si="13"/>
        <v>0</v>
      </c>
    </row>
    <row r="98" spans="1:10" ht="90" customHeight="1" x14ac:dyDescent="0.25">
      <c r="A98" s="40" t="s">
        <v>663</v>
      </c>
      <c r="B98" s="49" t="s">
        <v>175</v>
      </c>
      <c r="C98" s="46" t="s">
        <v>513</v>
      </c>
      <c r="D98" s="47" t="s">
        <v>675</v>
      </c>
      <c r="E98" s="47" t="s">
        <v>447</v>
      </c>
      <c r="F98" s="47"/>
      <c r="G98" s="9">
        <f>SUM(G99:G99)</f>
        <v>60000</v>
      </c>
      <c r="H98" s="9">
        <f>SUM(H99:H99)</f>
        <v>0</v>
      </c>
      <c r="I98" s="9">
        <f t="shared" si="13"/>
        <v>0</v>
      </c>
    </row>
    <row r="99" spans="1:10" ht="27.75" customHeight="1" x14ac:dyDescent="0.25">
      <c r="A99" s="40" t="s">
        <v>664</v>
      </c>
      <c r="B99" s="49" t="s">
        <v>685</v>
      </c>
      <c r="C99" s="46" t="s">
        <v>513</v>
      </c>
      <c r="D99" s="47" t="s">
        <v>675</v>
      </c>
      <c r="E99" s="47" t="s">
        <v>447</v>
      </c>
      <c r="F99" s="47" t="s">
        <v>684</v>
      </c>
      <c r="G99" s="151">
        <v>60000</v>
      </c>
      <c r="H99" s="151">
        <v>0</v>
      </c>
      <c r="I99" s="9">
        <f t="shared" si="13"/>
        <v>0</v>
      </c>
    </row>
    <row r="100" spans="1:10" ht="46.5" customHeight="1" x14ac:dyDescent="0.25">
      <c r="A100" s="40" t="s">
        <v>665</v>
      </c>
      <c r="B100" s="45" t="s">
        <v>449</v>
      </c>
      <c r="C100" s="46" t="s">
        <v>513</v>
      </c>
      <c r="D100" s="47" t="s">
        <v>675</v>
      </c>
      <c r="E100" s="47" t="s">
        <v>448</v>
      </c>
      <c r="F100" s="47"/>
      <c r="G100" s="18">
        <f>G101</f>
        <v>50000</v>
      </c>
      <c r="H100" s="18">
        <f>H101</f>
        <v>0</v>
      </c>
      <c r="I100" s="9">
        <f t="shared" si="13"/>
        <v>0</v>
      </c>
    </row>
    <row r="101" spans="1:10" ht="55.5" customHeight="1" x14ac:dyDescent="0.25">
      <c r="A101" s="40" t="s">
        <v>666</v>
      </c>
      <c r="B101" s="45" t="s">
        <v>553</v>
      </c>
      <c r="C101" s="46" t="s">
        <v>513</v>
      </c>
      <c r="D101" s="47" t="s">
        <v>675</v>
      </c>
      <c r="E101" s="47" t="s">
        <v>448</v>
      </c>
      <c r="F101" s="47" t="s">
        <v>552</v>
      </c>
      <c r="G101" s="151">
        <v>50000</v>
      </c>
      <c r="H101" s="151">
        <v>0</v>
      </c>
      <c r="I101" s="9">
        <f t="shared" si="13"/>
        <v>0</v>
      </c>
    </row>
    <row r="102" spans="1:10" ht="51" customHeight="1" x14ac:dyDescent="0.25">
      <c r="A102" s="40" t="s">
        <v>667</v>
      </c>
      <c r="B102" s="51" t="s">
        <v>687</v>
      </c>
      <c r="C102" s="42" t="s">
        <v>513</v>
      </c>
      <c r="D102" s="43" t="s">
        <v>686</v>
      </c>
      <c r="E102" s="47"/>
      <c r="F102" s="47"/>
      <c r="G102" s="8">
        <f>G103+G110</f>
        <v>716000</v>
      </c>
      <c r="H102" s="8">
        <f>H103+H110</f>
        <v>446067</v>
      </c>
      <c r="I102" s="8">
        <f t="shared" si="13"/>
        <v>62.299860335195532</v>
      </c>
    </row>
    <row r="103" spans="1:10" ht="45" x14ac:dyDescent="0.25">
      <c r="A103" s="40" t="s">
        <v>668</v>
      </c>
      <c r="B103" s="45" t="s">
        <v>967</v>
      </c>
      <c r="C103" s="46" t="s">
        <v>513</v>
      </c>
      <c r="D103" s="47" t="s">
        <v>686</v>
      </c>
      <c r="E103" s="47" t="s">
        <v>366</v>
      </c>
      <c r="F103" s="47"/>
      <c r="G103" s="9">
        <f>G104+G108+G106</f>
        <v>461000</v>
      </c>
      <c r="H103" s="9">
        <f>H104+H108+H106</f>
        <v>446067</v>
      </c>
      <c r="I103" s="9">
        <f t="shared" si="13"/>
        <v>96.760737527114969</v>
      </c>
    </row>
    <row r="104" spans="1:10" ht="69.75" customHeight="1" x14ac:dyDescent="0.25">
      <c r="A104" s="40" t="s">
        <v>669</v>
      </c>
      <c r="B104" s="45" t="s">
        <v>178</v>
      </c>
      <c r="C104" s="46" t="s">
        <v>513</v>
      </c>
      <c r="D104" s="47" t="s">
        <v>686</v>
      </c>
      <c r="E104" s="47" t="s">
        <v>367</v>
      </c>
      <c r="F104" s="47"/>
      <c r="G104" s="9">
        <f>G105</f>
        <v>10000</v>
      </c>
      <c r="H104" s="9">
        <f>H105</f>
        <v>0</v>
      </c>
      <c r="I104" s="9">
        <f t="shared" si="13"/>
        <v>0</v>
      </c>
    </row>
    <row r="105" spans="1:10" ht="73.5" customHeight="1" x14ac:dyDescent="0.25">
      <c r="A105" s="40" t="s">
        <v>670</v>
      </c>
      <c r="B105" s="45" t="s">
        <v>936</v>
      </c>
      <c r="C105" s="46" t="s">
        <v>513</v>
      </c>
      <c r="D105" s="47" t="s">
        <v>686</v>
      </c>
      <c r="E105" s="47" t="s">
        <v>367</v>
      </c>
      <c r="F105" s="47" t="s">
        <v>451</v>
      </c>
      <c r="G105" s="151">
        <v>10000</v>
      </c>
      <c r="H105" s="151">
        <v>0</v>
      </c>
      <c r="I105" s="9">
        <f t="shared" si="13"/>
        <v>0</v>
      </c>
    </row>
    <row r="106" spans="1:10" ht="55.5" customHeight="1" x14ac:dyDescent="0.25">
      <c r="A106" s="40" t="s">
        <v>671</v>
      </c>
      <c r="B106" s="45" t="s">
        <v>934</v>
      </c>
      <c r="C106" s="46" t="s">
        <v>513</v>
      </c>
      <c r="D106" s="47" t="s">
        <v>686</v>
      </c>
      <c r="E106" s="47" t="s">
        <v>935</v>
      </c>
      <c r="F106" s="47"/>
      <c r="G106" s="18">
        <f>G107</f>
        <v>450000</v>
      </c>
      <c r="H106" s="18">
        <f>H107</f>
        <v>446067</v>
      </c>
      <c r="I106" s="9">
        <f t="shared" si="13"/>
        <v>99.126000000000005</v>
      </c>
    </row>
    <row r="107" spans="1:10" ht="51.75" customHeight="1" x14ac:dyDescent="0.25">
      <c r="A107" s="40" t="s">
        <v>672</v>
      </c>
      <c r="B107" s="45" t="s">
        <v>553</v>
      </c>
      <c r="C107" s="46" t="s">
        <v>513</v>
      </c>
      <c r="D107" s="47" t="s">
        <v>686</v>
      </c>
      <c r="E107" s="47" t="s">
        <v>935</v>
      </c>
      <c r="F107" s="47" t="s">
        <v>552</v>
      </c>
      <c r="G107" s="151">
        <v>450000</v>
      </c>
      <c r="H107" s="151">
        <v>446067</v>
      </c>
      <c r="I107" s="9">
        <f t="shared" si="13"/>
        <v>99.126000000000005</v>
      </c>
    </row>
    <row r="108" spans="1:10" ht="65.25" customHeight="1" x14ac:dyDescent="0.25">
      <c r="A108" s="40" t="s">
        <v>673</v>
      </c>
      <c r="B108" s="45" t="s">
        <v>179</v>
      </c>
      <c r="C108" s="46" t="s">
        <v>513</v>
      </c>
      <c r="D108" s="47" t="s">
        <v>686</v>
      </c>
      <c r="E108" s="47" t="s">
        <v>180</v>
      </c>
      <c r="F108" s="47"/>
      <c r="G108" s="18">
        <f>G109</f>
        <v>1000</v>
      </c>
      <c r="H108" s="18">
        <f>H109</f>
        <v>0</v>
      </c>
      <c r="I108" s="9">
        <f t="shared" si="13"/>
        <v>0</v>
      </c>
    </row>
    <row r="109" spans="1:10" ht="32.25" customHeight="1" x14ac:dyDescent="0.25">
      <c r="A109" s="40" t="s">
        <v>674</v>
      </c>
      <c r="B109" s="45" t="s">
        <v>685</v>
      </c>
      <c r="C109" s="46" t="s">
        <v>513</v>
      </c>
      <c r="D109" s="47" t="s">
        <v>686</v>
      </c>
      <c r="E109" s="47" t="s">
        <v>180</v>
      </c>
      <c r="F109" s="47" t="s">
        <v>684</v>
      </c>
      <c r="G109" s="151">
        <v>1000</v>
      </c>
      <c r="H109" s="151">
        <v>0</v>
      </c>
      <c r="I109" s="9">
        <f t="shared" si="13"/>
        <v>0</v>
      </c>
      <c r="J109" s="52"/>
    </row>
    <row r="110" spans="1:10" ht="129.75" customHeight="1" x14ac:dyDescent="0.25">
      <c r="A110" s="40" t="s">
        <v>676</v>
      </c>
      <c r="B110" s="45" t="s">
        <v>962</v>
      </c>
      <c r="C110" s="46" t="s">
        <v>513</v>
      </c>
      <c r="D110" s="47" t="s">
        <v>686</v>
      </c>
      <c r="E110" s="47" t="s">
        <v>368</v>
      </c>
      <c r="F110" s="47"/>
      <c r="G110" s="18">
        <f>G111</f>
        <v>255000</v>
      </c>
      <c r="H110" s="18">
        <f>H111</f>
        <v>0</v>
      </c>
      <c r="I110" s="9">
        <f t="shared" si="13"/>
        <v>0</v>
      </c>
      <c r="J110" s="52"/>
    </row>
    <row r="111" spans="1:10" ht="76.5" customHeight="1" x14ac:dyDescent="0.25">
      <c r="A111" s="40" t="s">
        <v>677</v>
      </c>
      <c r="B111" s="45" t="s">
        <v>963</v>
      </c>
      <c r="C111" s="46" t="s">
        <v>513</v>
      </c>
      <c r="D111" s="47" t="s">
        <v>686</v>
      </c>
      <c r="E111" s="47" t="s">
        <v>191</v>
      </c>
      <c r="F111" s="47"/>
      <c r="G111" s="18">
        <f>G112+G114</f>
        <v>255000</v>
      </c>
      <c r="H111" s="18">
        <f>H112+H114</f>
        <v>0</v>
      </c>
      <c r="I111" s="9">
        <f t="shared" si="13"/>
        <v>0</v>
      </c>
      <c r="J111" s="52"/>
    </row>
    <row r="112" spans="1:10" ht="98.25" customHeight="1" x14ac:dyDescent="0.25">
      <c r="A112" s="40" t="s">
        <v>678</v>
      </c>
      <c r="B112" s="45" t="s">
        <v>189</v>
      </c>
      <c r="C112" s="46" t="s">
        <v>513</v>
      </c>
      <c r="D112" s="47" t="s">
        <v>686</v>
      </c>
      <c r="E112" s="47" t="s">
        <v>190</v>
      </c>
      <c r="F112" s="47"/>
      <c r="G112" s="18">
        <f>G113</f>
        <v>5000</v>
      </c>
      <c r="H112" s="18">
        <f>H113</f>
        <v>0</v>
      </c>
      <c r="I112" s="9">
        <f t="shared" si="13"/>
        <v>0</v>
      </c>
    </row>
    <row r="113" spans="1:10" ht="39" customHeight="1" x14ac:dyDescent="0.25">
      <c r="A113" s="40" t="s">
        <v>679</v>
      </c>
      <c r="B113" s="45" t="s">
        <v>553</v>
      </c>
      <c r="C113" s="46" t="s">
        <v>513</v>
      </c>
      <c r="D113" s="47" t="s">
        <v>686</v>
      </c>
      <c r="E113" s="47" t="s">
        <v>190</v>
      </c>
      <c r="F113" s="47" t="s">
        <v>552</v>
      </c>
      <c r="G113" s="151">
        <v>5000</v>
      </c>
      <c r="H113" s="151">
        <v>0</v>
      </c>
      <c r="I113" s="9">
        <f t="shared" si="13"/>
        <v>0</v>
      </c>
    </row>
    <row r="114" spans="1:10" ht="66" customHeight="1" x14ac:dyDescent="0.25">
      <c r="A114" s="40" t="s">
        <v>680</v>
      </c>
      <c r="B114" s="45" t="s">
        <v>192</v>
      </c>
      <c r="C114" s="46" t="s">
        <v>513</v>
      </c>
      <c r="D114" s="47" t="s">
        <v>686</v>
      </c>
      <c r="E114" s="47" t="s">
        <v>193</v>
      </c>
      <c r="F114" s="47"/>
      <c r="G114" s="18">
        <f>G115</f>
        <v>250000</v>
      </c>
      <c r="H114" s="18">
        <f>H115</f>
        <v>0</v>
      </c>
      <c r="I114" s="9">
        <f t="shared" si="13"/>
        <v>0</v>
      </c>
    </row>
    <row r="115" spans="1:10" ht="46.5" customHeight="1" x14ac:dyDescent="0.25">
      <c r="A115" s="40" t="s">
        <v>681</v>
      </c>
      <c r="B115" s="45" t="s">
        <v>553</v>
      </c>
      <c r="C115" s="46" t="s">
        <v>513</v>
      </c>
      <c r="D115" s="47" t="s">
        <v>686</v>
      </c>
      <c r="E115" s="47" t="s">
        <v>193</v>
      </c>
      <c r="F115" s="47" t="s">
        <v>552</v>
      </c>
      <c r="G115" s="151">
        <v>250000</v>
      </c>
      <c r="H115" s="151">
        <v>0</v>
      </c>
      <c r="I115" s="9">
        <f t="shared" si="13"/>
        <v>0</v>
      </c>
    </row>
    <row r="116" spans="1:10" ht="28.5" customHeight="1" x14ac:dyDescent="0.25">
      <c r="A116" s="40" t="s">
        <v>682</v>
      </c>
      <c r="B116" s="41" t="s">
        <v>694</v>
      </c>
      <c r="C116" s="42" t="s">
        <v>513</v>
      </c>
      <c r="D116" s="43" t="s">
        <v>693</v>
      </c>
      <c r="E116" s="43"/>
      <c r="F116" s="43"/>
      <c r="G116" s="8">
        <f>G117+G126+G133+G138+G143+G162+G170</f>
        <v>55236337</v>
      </c>
      <c r="H116" s="8">
        <f>H117+H126+H133+H138+H143+H162+H170</f>
        <v>6167369.8600000003</v>
      </c>
      <c r="I116" s="8">
        <f t="shared" si="13"/>
        <v>11.165421523154224</v>
      </c>
      <c r="J116" s="48"/>
    </row>
    <row r="117" spans="1:10" ht="18.75" customHeight="1" x14ac:dyDescent="0.25">
      <c r="A117" s="40" t="s">
        <v>683</v>
      </c>
      <c r="B117" s="41" t="s">
        <v>696</v>
      </c>
      <c r="C117" s="42" t="s">
        <v>513</v>
      </c>
      <c r="D117" s="43" t="s">
        <v>695</v>
      </c>
      <c r="E117" s="43"/>
      <c r="F117" s="43"/>
      <c r="G117" s="8">
        <f>G118+G121</f>
        <v>789600</v>
      </c>
      <c r="H117" s="8">
        <f>H118+H121</f>
        <v>0</v>
      </c>
      <c r="I117" s="8">
        <f t="shared" si="13"/>
        <v>0</v>
      </c>
    </row>
    <row r="118" spans="1:10" ht="82.5" customHeight="1" x14ac:dyDescent="0.25">
      <c r="A118" s="40" t="s">
        <v>630</v>
      </c>
      <c r="B118" s="72" t="s">
        <v>1042</v>
      </c>
      <c r="C118" s="46" t="s">
        <v>513</v>
      </c>
      <c r="D118" s="47" t="s">
        <v>695</v>
      </c>
      <c r="E118" s="47" t="s">
        <v>369</v>
      </c>
      <c r="F118" s="47"/>
      <c r="G118" s="9">
        <f t="shared" ref="G118:H119" si="17">G119</f>
        <v>68000</v>
      </c>
      <c r="H118" s="9">
        <f t="shared" si="17"/>
        <v>0</v>
      </c>
      <c r="I118" s="9">
        <f t="shared" si="13"/>
        <v>0</v>
      </c>
    </row>
    <row r="119" spans="1:10" ht="75" customHeight="1" x14ac:dyDescent="0.25">
      <c r="A119" s="40" t="s">
        <v>688</v>
      </c>
      <c r="B119" s="45" t="s">
        <v>463</v>
      </c>
      <c r="C119" s="46" t="s">
        <v>513</v>
      </c>
      <c r="D119" s="47" t="s">
        <v>695</v>
      </c>
      <c r="E119" s="47" t="s">
        <v>370</v>
      </c>
      <c r="F119" s="47"/>
      <c r="G119" s="18">
        <f t="shared" si="17"/>
        <v>68000</v>
      </c>
      <c r="H119" s="18">
        <f t="shared" si="17"/>
        <v>0</v>
      </c>
      <c r="I119" s="9">
        <f t="shared" si="13"/>
        <v>0</v>
      </c>
    </row>
    <row r="120" spans="1:10" ht="67.5" customHeight="1" x14ac:dyDescent="0.25">
      <c r="A120" s="40" t="s">
        <v>689</v>
      </c>
      <c r="B120" s="49" t="s">
        <v>200</v>
      </c>
      <c r="C120" s="46" t="s">
        <v>513</v>
      </c>
      <c r="D120" s="47" t="s">
        <v>695</v>
      </c>
      <c r="E120" s="47" t="s">
        <v>370</v>
      </c>
      <c r="F120" s="47" t="s">
        <v>699</v>
      </c>
      <c r="G120" s="151">
        <v>68000</v>
      </c>
      <c r="H120" s="151">
        <v>0</v>
      </c>
      <c r="I120" s="9">
        <f t="shared" si="13"/>
        <v>0</v>
      </c>
    </row>
    <row r="121" spans="1:10" ht="29.25" customHeight="1" x14ac:dyDescent="0.25">
      <c r="A121" s="40" t="s">
        <v>690</v>
      </c>
      <c r="B121" s="45" t="s">
        <v>541</v>
      </c>
      <c r="C121" s="46" t="s">
        <v>513</v>
      </c>
      <c r="D121" s="47" t="s">
        <v>695</v>
      </c>
      <c r="E121" s="47" t="s">
        <v>351</v>
      </c>
      <c r="F121" s="47"/>
      <c r="G121" s="18">
        <f>G122+G124</f>
        <v>721600</v>
      </c>
      <c r="H121" s="18">
        <f t="shared" ref="H121" si="18">H122+H124</f>
        <v>0</v>
      </c>
      <c r="I121" s="9">
        <f t="shared" si="13"/>
        <v>0</v>
      </c>
    </row>
    <row r="122" spans="1:10" ht="80.25" customHeight="1" x14ac:dyDescent="0.25">
      <c r="A122" s="40" t="s">
        <v>691</v>
      </c>
      <c r="B122" s="49" t="s">
        <v>199</v>
      </c>
      <c r="C122" s="46" t="s">
        <v>513</v>
      </c>
      <c r="D122" s="47" t="s">
        <v>695</v>
      </c>
      <c r="E122" s="47" t="s">
        <v>371</v>
      </c>
      <c r="F122" s="47"/>
      <c r="G122" s="18">
        <f t="shared" ref="G122:H124" si="19">G123</f>
        <v>546600</v>
      </c>
      <c r="H122" s="18">
        <f t="shared" si="19"/>
        <v>0</v>
      </c>
      <c r="I122" s="9">
        <f t="shared" si="13"/>
        <v>0</v>
      </c>
    </row>
    <row r="123" spans="1:10" ht="54" customHeight="1" x14ac:dyDescent="0.25">
      <c r="A123" s="40" t="s">
        <v>692</v>
      </c>
      <c r="B123" s="45" t="s">
        <v>553</v>
      </c>
      <c r="C123" s="46" t="s">
        <v>513</v>
      </c>
      <c r="D123" s="47" t="s">
        <v>695</v>
      </c>
      <c r="E123" s="47" t="s">
        <v>371</v>
      </c>
      <c r="F123" s="47" t="s">
        <v>552</v>
      </c>
      <c r="G123" s="151">
        <v>546600</v>
      </c>
      <c r="H123" s="151">
        <v>0</v>
      </c>
      <c r="I123" s="9">
        <f t="shared" si="13"/>
        <v>0</v>
      </c>
    </row>
    <row r="124" spans="1:10" ht="66" customHeight="1" x14ac:dyDescent="0.25">
      <c r="A124" s="40" t="s">
        <v>864</v>
      </c>
      <c r="B124" s="45" t="s">
        <v>828</v>
      </c>
      <c r="C124" s="46" t="s">
        <v>513</v>
      </c>
      <c r="D124" s="47" t="s">
        <v>695</v>
      </c>
      <c r="E124" s="47" t="s">
        <v>827</v>
      </c>
      <c r="F124" s="47"/>
      <c r="G124" s="18">
        <f t="shared" si="19"/>
        <v>175000</v>
      </c>
      <c r="H124" s="18">
        <f t="shared" si="19"/>
        <v>0</v>
      </c>
      <c r="I124" s="9">
        <f t="shared" si="13"/>
        <v>0</v>
      </c>
    </row>
    <row r="125" spans="1:10" ht="54" customHeight="1" x14ac:dyDescent="0.25">
      <c r="A125" s="40" t="s">
        <v>865</v>
      </c>
      <c r="B125" s="45" t="s">
        <v>7</v>
      </c>
      <c r="C125" s="46" t="s">
        <v>513</v>
      </c>
      <c r="D125" s="47" t="s">
        <v>695</v>
      </c>
      <c r="E125" s="47" t="s">
        <v>827</v>
      </c>
      <c r="F125" s="47" t="s">
        <v>552</v>
      </c>
      <c r="G125" s="151">
        <v>175000</v>
      </c>
      <c r="H125" s="151">
        <v>0</v>
      </c>
      <c r="I125" s="9">
        <f t="shared" si="13"/>
        <v>0</v>
      </c>
    </row>
    <row r="126" spans="1:10" ht="22.5" customHeight="1" x14ac:dyDescent="0.25">
      <c r="A126" s="40" t="s">
        <v>697</v>
      </c>
      <c r="B126" s="53" t="s">
        <v>702</v>
      </c>
      <c r="C126" s="42" t="s">
        <v>513</v>
      </c>
      <c r="D126" s="43" t="s">
        <v>701</v>
      </c>
      <c r="E126" s="47"/>
      <c r="F126" s="47"/>
      <c r="G126" s="8">
        <f t="shared" ref="G126:H127" si="20">G127</f>
        <v>1680500</v>
      </c>
      <c r="H126" s="8">
        <f t="shared" si="20"/>
        <v>146334.24</v>
      </c>
      <c r="I126" s="8">
        <f t="shared" si="13"/>
        <v>8.7077798274323115</v>
      </c>
    </row>
    <row r="127" spans="1:10" ht="63.75" customHeight="1" x14ac:dyDescent="0.25">
      <c r="A127" s="40" t="s">
        <v>698</v>
      </c>
      <c r="B127" s="45" t="s">
        <v>920</v>
      </c>
      <c r="C127" s="46" t="s">
        <v>513</v>
      </c>
      <c r="D127" s="47" t="s">
        <v>701</v>
      </c>
      <c r="E127" s="47" t="s">
        <v>372</v>
      </c>
      <c r="F127" s="47"/>
      <c r="G127" s="9">
        <f t="shared" si="20"/>
        <v>1680500</v>
      </c>
      <c r="H127" s="9">
        <f t="shared" si="20"/>
        <v>146334.24</v>
      </c>
      <c r="I127" s="9">
        <f t="shared" si="13"/>
        <v>8.7077798274323115</v>
      </c>
    </row>
    <row r="128" spans="1:10" ht="47.25" customHeight="1" x14ac:dyDescent="0.25">
      <c r="A128" s="40" t="s">
        <v>543</v>
      </c>
      <c r="B128" s="45" t="s">
        <v>919</v>
      </c>
      <c r="C128" s="46" t="s">
        <v>513</v>
      </c>
      <c r="D128" s="47" t="s">
        <v>701</v>
      </c>
      <c r="E128" s="47" t="s">
        <v>373</v>
      </c>
      <c r="F128" s="47"/>
      <c r="G128" s="18">
        <f>G129+G131</f>
        <v>1680500</v>
      </c>
      <c r="H128" s="18">
        <f>H129+H131</f>
        <v>146334.24</v>
      </c>
      <c r="I128" s="9">
        <f t="shared" si="13"/>
        <v>8.7077798274323115</v>
      </c>
    </row>
    <row r="129" spans="1:12" ht="20.25" customHeight="1" x14ac:dyDescent="0.25">
      <c r="A129" s="40" t="s">
        <v>700</v>
      </c>
      <c r="B129" s="45" t="s">
        <v>708</v>
      </c>
      <c r="C129" s="46" t="s">
        <v>513</v>
      </c>
      <c r="D129" s="47" t="s">
        <v>701</v>
      </c>
      <c r="E129" s="47" t="s">
        <v>374</v>
      </c>
      <c r="F129" s="47"/>
      <c r="G129" s="18">
        <f>G130</f>
        <v>1080500</v>
      </c>
      <c r="H129" s="18">
        <f>H130</f>
        <v>146334.24</v>
      </c>
      <c r="I129" s="9">
        <f t="shared" si="13"/>
        <v>13.543196668209163</v>
      </c>
    </row>
    <row r="130" spans="1:12" ht="42.75" customHeight="1" x14ac:dyDescent="0.25">
      <c r="A130" s="40" t="s">
        <v>703</v>
      </c>
      <c r="B130" s="45" t="s">
        <v>553</v>
      </c>
      <c r="C130" s="46" t="s">
        <v>513</v>
      </c>
      <c r="D130" s="47" t="s">
        <v>701</v>
      </c>
      <c r="E130" s="47" t="s">
        <v>374</v>
      </c>
      <c r="F130" s="47" t="s">
        <v>552</v>
      </c>
      <c r="G130" s="151">
        <v>1080500</v>
      </c>
      <c r="H130" s="151">
        <v>146334.24</v>
      </c>
      <c r="I130" s="9">
        <f t="shared" si="13"/>
        <v>13.543196668209163</v>
      </c>
    </row>
    <row r="131" spans="1:12" ht="42.75" customHeight="1" x14ac:dyDescent="0.25">
      <c r="A131" s="40" t="s">
        <v>704</v>
      </c>
      <c r="B131" s="50" t="s">
        <v>941</v>
      </c>
      <c r="C131" s="46" t="s">
        <v>513</v>
      </c>
      <c r="D131" s="47" t="s">
        <v>701</v>
      </c>
      <c r="E131" s="47" t="s">
        <v>942</v>
      </c>
      <c r="F131" s="47"/>
      <c r="G131" s="18">
        <f>G132</f>
        <v>600000</v>
      </c>
      <c r="H131" s="18">
        <f>H132</f>
        <v>0</v>
      </c>
      <c r="I131" s="9">
        <f t="shared" si="13"/>
        <v>0</v>
      </c>
    </row>
    <row r="132" spans="1:12" ht="42.75" customHeight="1" x14ac:dyDescent="0.25">
      <c r="A132" s="40" t="s">
        <v>705</v>
      </c>
      <c r="B132" s="45" t="s">
        <v>553</v>
      </c>
      <c r="C132" s="46" t="s">
        <v>513</v>
      </c>
      <c r="D132" s="47" t="s">
        <v>701</v>
      </c>
      <c r="E132" s="47" t="s">
        <v>942</v>
      </c>
      <c r="F132" s="47" t="s">
        <v>552</v>
      </c>
      <c r="G132" s="151">
        <v>600000</v>
      </c>
      <c r="H132" s="151">
        <v>0</v>
      </c>
      <c r="I132" s="9">
        <f t="shared" si="13"/>
        <v>0</v>
      </c>
    </row>
    <row r="133" spans="1:12" ht="21" customHeight="1" x14ac:dyDescent="0.25">
      <c r="A133" s="40" t="s">
        <v>706</v>
      </c>
      <c r="B133" s="54" t="s">
        <v>764</v>
      </c>
      <c r="C133" s="42" t="s">
        <v>513</v>
      </c>
      <c r="D133" s="43" t="s">
        <v>469</v>
      </c>
      <c r="E133" s="47"/>
      <c r="F133" s="47"/>
      <c r="G133" s="19">
        <f>G134</f>
        <v>701000</v>
      </c>
      <c r="H133" s="19">
        <f t="shared" ref="H133:H136" si="21">H134</f>
        <v>0</v>
      </c>
      <c r="I133" s="8">
        <f t="shared" si="13"/>
        <v>0</v>
      </c>
    </row>
    <row r="134" spans="1:12" ht="59.25" customHeight="1" x14ac:dyDescent="0.25">
      <c r="A134" s="40" t="s">
        <v>707</v>
      </c>
      <c r="B134" s="45" t="s">
        <v>920</v>
      </c>
      <c r="C134" s="46" t="s">
        <v>513</v>
      </c>
      <c r="D134" s="47" t="s">
        <v>469</v>
      </c>
      <c r="E134" s="47" t="s">
        <v>372</v>
      </c>
      <c r="F134" s="47"/>
      <c r="G134" s="18">
        <f>G135</f>
        <v>701000</v>
      </c>
      <c r="H134" s="18">
        <f t="shared" si="21"/>
        <v>0</v>
      </c>
      <c r="I134" s="9">
        <f t="shared" si="13"/>
        <v>0</v>
      </c>
    </row>
    <row r="135" spans="1:12" ht="49.5" customHeight="1" x14ac:dyDescent="0.25">
      <c r="A135" s="40" t="s">
        <v>709</v>
      </c>
      <c r="B135" s="45" t="s">
        <v>155</v>
      </c>
      <c r="C135" s="46" t="s">
        <v>513</v>
      </c>
      <c r="D135" s="47" t="s">
        <v>469</v>
      </c>
      <c r="E135" s="47" t="s">
        <v>471</v>
      </c>
      <c r="F135" s="47"/>
      <c r="G135" s="18">
        <f>G136</f>
        <v>701000</v>
      </c>
      <c r="H135" s="18">
        <f t="shared" si="21"/>
        <v>0</v>
      </c>
      <c r="I135" s="9">
        <f t="shared" si="13"/>
        <v>0</v>
      </c>
    </row>
    <row r="136" spans="1:12" ht="23.25" customHeight="1" x14ac:dyDescent="0.25">
      <c r="A136" s="40" t="s">
        <v>711</v>
      </c>
      <c r="B136" s="55" t="s">
        <v>470</v>
      </c>
      <c r="C136" s="46" t="s">
        <v>513</v>
      </c>
      <c r="D136" s="47" t="s">
        <v>469</v>
      </c>
      <c r="E136" s="47" t="s">
        <v>472</v>
      </c>
      <c r="F136" s="47"/>
      <c r="G136" s="18">
        <f>G137</f>
        <v>701000</v>
      </c>
      <c r="H136" s="18">
        <f t="shared" si="21"/>
        <v>0</v>
      </c>
      <c r="I136" s="9">
        <f t="shared" si="13"/>
        <v>0</v>
      </c>
    </row>
    <row r="137" spans="1:12" ht="53.25" customHeight="1" x14ac:dyDescent="0.25">
      <c r="A137" s="40" t="s">
        <v>712</v>
      </c>
      <c r="B137" s="45" t="s">
        <v>553</v>
      </c>
      <c r="C137" s="46" t="s">
        <v>513</v>
      </c>
      <c r="D137" s="47" t="s">
        <v>469</v>
      </c>
      <c r="E137" s="47" t="s">
        <v>472</v>
      </c>
      <c r="F137" s="47" t="s">
        <v>552</v>
      </c>
      <c r="G137" s="151">
        <v>701000</v>
      </c>
      <c r="H137" s="151">
        <v>0</v>
      </c>
      <c r="I137" s="9">
        <f t="shared" si="13"/>
        <v>0</v>
      </c>
    </row>
    <row r="138" spans="1:12" ht="21.75" customHeight="1" x14ac:dyDescent="0.25">
      <c r="A138" s="40" t="s">
        <v>713</v>
      </c>
      <c r="B138" s="41" t="s">
        <v>443</v>
      </c>
      <c r="C138" s="42" t="s">
        <v>513</v>
      </c>
      <c r="D138" s="43" t="s">
        <v>437</v>
      </c>
      <c r="E138" s="43"/>
      <c r="F138" s="43"/>
      <c r="G138" s="19">
        <f>G139</f>
        <v>2144000</v>
      </c>
      <c r="H138" s="19">
        <f t="shared" ref="H138:H141" si="22">H139</f>
        <v>349993.28</v>
      </c>
      <c r="I138" s="8">
        <f t="shared" si="13"/>
        <v>16.324313432835822</v>
      </c>
    </row>
    <row r="139" spans="1:12" s="56" customFormat="1" ht="60.75" customHeight="1" x14ac:dyDescent="0.25">
      <c r="A139" s="40" t="s">
        <v>714</v>
      </c>
      <c r="B139" s="45" t="s">
        <v>921</v>
      </c>
      <c r="C139" s="46" t="s">
        <v>513</v>
      </c>
      <c r="D139" s="47" t="s">
        <v>437</v>
      </c>
      <c r="E139" s="47" t="s">
        <v>375</v>
      </c>
      <c r="F139" s="43"/>
      <c r="G139" s="18">
        <f>G140</f>
        <v>2144000</v>
      </c>
      <c r="H139" s="18">
        <f t="shared" si="22"/>
        <v>349993.28</v>
      </c>
      <c r="I139" s="9">
        <f t="shared" ref="I139:I197" si="23">H139/G139*100</f>
        <v>16.324313432835822</v>
      </c>
      <c r="K139" s="125"/>
      <c r="L139" s="125"/>
    </row>
    <row r="140" spans="1:12" s="56" customFormat="1" ht="55.5" customHeight="1" x14ac:dyDescent="0.25">
      <c r="A140" s="40" t="s">
        <v>715</v>
      </c>
      <c r="B140" s="57" t="s">
        <v>922</v>
      </c>
      <c r="C140" s="46" t="s">
        <v>513</v>
      </c>
      <c r="D140" s="47" t="s">
        <v>437</v>
      </c>
      <c r="E140" s="47" t="s">
        <v>376</v>
      </c>
      <c r="F140" s="43"/>
      <c r="G140" s="18">
        <f>G141</f>
        <v>2144000</v>
      </c>
      <c r="H140" s="18">
        <f t="shared" si="22"/>
        <v>349993.28</v>
      </c>
      <c r="I140" s="9">
        <f t="shared" si="23"/>
        <v>16.324313432835822</v>
      </c>
      <c r="K140" s="125"/>
      <c r="L140" s="125"/>
    </row>
    <row r="141" spans="1:12" s="56" customFormat="1" ht="38.25" customHeight="1" x14ac:dyDescent="0.25">
      <c r="A141" s="40" t="s">
        <v>716</v>
      </c>
      <c r="B141" s="45" t="s">
        <v>450</v>
      </c>
      <c r="C141" s="46" t="s">
        <v>513</v>
      </c>
      <c r="D141" s="47" t="s">
        <v>437</v>
      </c>
      <c r="E141" s="47" t="s">
        <v>480</v>
      </c>
      <c r="F141" s="43"/>
      <c r="G141" s="18">
        <f>G142</f>
        <v>2144000</v>
      </c>
      <c r="H141" s="18">
        <f t="shared" si="22"/>
        <v>349993.28</v>
      </c>
      <c r="I141" s="9">
        <f t="shared" si="23"/>
        <v>16.324313432835822</v>
      </c>
      <c r="K141" s="125"/>
      <c r="L141" s="125"/>
    </row>
    <row r="142" spans="1:12" s="56" customFormat="1" ht="45.75" customHeight="1" x14ac:dyDescent="0.25">
      <c r="A142" s="40" t="s">
        <v>717</v>
      </c>
      <c r="B142" s="45" t="s">
        <v>7</v>
      </c>
      <c r="C142" s="46" t="s">
        <v>513</v>
      </c>
      <c r="D142" s="47" t="s">
        <v>437</v>
      </c>
      <c r="E142" s="47" t="s">
        <v>480</v>
      </c>
      <c r="F142" s="47" t="s">
        <v>552</v>
      </c>
      <c r="G142" s="151">
        <v>2144000</v>
      </c>
      <c r="H142" s="151">
        <v>349993.28</v>
      </c>
      <c r="I142" s="9">
        <f t="shared" si="23"/>
        <v>16.324313432835822</v>
      </c>
      <c r="K142" s="125"/>
      <c r="L142" s="125"/>
    </row>
    <row r="143" spans="1:12" s="56" customFormat="1" ht="24" customHeight="1" x14ac:dyDescent="0.25">
      <c r="A143" s="40" t="s">
        <v>718</v>
      </c>
      <c r="B143" s="41" t="s">
        <v>720</v>
      </c>
      <c r="C143" s="42" t="s">
        <v>513</v>
      </c>
      <c r="D143" s="43" t="s">
        <v>719</v>
      </c>
      <c r="E143" s="43"/>
      <c r="F143" s="43"/>
      <c r="G143" s="8">
        <f>G144</f>
        <v>46631000</v>
      </c>
      <c r="H143" s="8">
        <f>H144</f>
        <v>4335000</v>
      </c>
      <c r="I143" s="8">
        <f t="shared" si="23"/>
        <v>9.2963908129784905</v>
      </c>
      <c r="K143" s="125"/>
      <c r="L143" s="125"/>
    </row>
    <row r="144" spans="1:12" s="56" customFormat="1" ht="56.25" customHeight="1" x14ac:dyDescent="0.25">
      <c r="A144" s="40" t="s">
        <v>986</v>
      </c>
      <c r="B144" s="45" t="s">
        <v>921</v>
      </c>
      <c r="C144" s="46" t="s">
        <v>513</v>
      </c>
      <c r="D144" s="47" t="s">
        <v>719</v>
      </c>
      <c r="E144" s="47" t="s">
        <v>375</v>
      </c>
      <c r="F144" s="47"/>
      <c r="G144" s="9">
        <f>G145+G159</f>
        <v>46631000</v>
      </c>
      <c r="H144" s="9">
        <f>H145+H159</f>
        <v>4335000</v>
      </c>
      <c r="I144" s="9">
        <f t="shared" si="23"/>
        <v>9.2963908129784905</v>
      </c>
      <c r="K144" s="125"/>
      <c r="L144" s="125"/>
    </row>
    <row r="145" spans="1:12" s="56" customFormat="1" ht="54.75" customHeight="1" x14ac:dyDescent="0.25">
      <c r="A145" s="40" t="s">
        <v>987</v>
      </c>
      <c r="B145" s="57" t="s">
        <v>922</v>
      </c>
      <c r="C145" s="46" t="s">
        <v>513</v>
      </c>
      <c r="D145" s="47" t="s">
        <v>719</v>
      </c>
      <c r="E145" s="47" t="s">
        <v>376</v>
      </c>
      <c r="F145" s="47"/>
      <c r="G145" s="9">
        <f>G146+G151+G157+G155+G149+G153</f>
        <v>45589298.799999997</v>
      </c>
      <c r="H145" s="9">
        <f>H146+H151+H157+H155+H149+H153</f>
        <v>4335000</v>
      </c>
      <c r="I145" s="9">
        <f t="shared" si="23"/>
        <v>9.5088104316269941</v>
      </c>
      <c r="K145" s="125"/>
      <c r="L145" s="125"/>
    </row>
    <row r="146" spans="1:12" s="56" customFormat="1" ht="51" customHeight="1" x14ac:dyDescent="0.25">
      <c r="A146" s="40" t="s">
        <v>866</v>
      </c>
      <c r="B146" s="45" t="s">
        <v>721</v>
      </c>
      <c r="C146" s="46" t="s">
        <v>513</v>
      </c>
      <c r="D146" s="47" t="s">
        <v>719</v>
      </c>
      <c r="E146" s="47" t="s">
        <v>377</v>
      </c>
      <c r="F146" s="47"/>
      <c r="G146" s="9">
        <f>SUM(G147:G148)</f>
        <v>15271000</v>
      </c>
      <c r="H146" s="9">
        <f>SUM(H147:H148)</f>
        <v>4335000</v>
      </c>
      <c r="I146" s="9">
        <f t="shared" si="23"/>
        <v>28.387139021675072</v>
      </c>
      <c r="K146" s="125"/>
      <c r="L146" s="125"/>
    </row>
    <row r="147" spans="1:12" s="56" customFormat="1" ht="54.75" customHeight="1" x14ac:dyDescent="0.25">
      <c r="A147" s="40" t="s">
        <v>867</v>
      </c>
      <c r="B147" s="45" t="s">
        <v>553</v>
      </c>
      <c r="C147" s="46" t="s">
        <v>513</v>
      </c>
      <c r="D147" s="47" t="s">
        <v>719</v>
      </c>
      <c r="E147" s="47" t="s">
        <v>377</v>
      </c>
      <c r="F147" s="47" t="s">
        <v>552</v>
      </c>
      <c r="G147" s="151">
        <v>271000</v>
      </c>
      <c r="H147" s="151">
        <v>50000</v>
      </c>
      <c r="I147" s="9">
        <f t="shared" si="23"/>
        <v>18.450184501845019</v>
      </c>
      <c r="K147" s="125"/>
      <c r="L147" s="125"/>
    </row>
    <row r="148" spans="1:12" s="56" customFormat="1" ht="67.5" customHeight="1" x14ac:dyDescent="0.25">
      <c r="A148" s="40" t="s">
        <v>868</v>
      </c>
      <c r="B148" s="49" t="s">
        <v>200</v>
      </c>
      <c r="C148" s="46" t="s">
        <v>513</v>
      </c>
      <c r="D148" s="47" t="s">
        <v>719</v>
      </c>
      <c r="E148" s="47" t="s">
        <v>377</v>
      </c>
      <c r="F148" s="47" t="s">
        <v>699</v>
      </c>
      <c r="G148" s="151">
        <v>15000000</v>
      </c>
      <c r="H148" s="151">
        <v>4285000</v>
      </c>
      <c r="I148" s="9">
        <f t="shared" si="23"/>
        <v>28.566666666666666</v>
      </c>
      <c r="K148" s="125"/>
      <c r="L148" s="125"/>
    </row>
    <row r="149" spans="1:12" s="56" customFormat="1" ht="45.75" customHeight="1" x14ac:dyDescent="0.25">
      <c r="A149" s="40" t="s">
        <v>869</v>
      </c>
      <c r="B149" s="49" t="s">
        <v>971</v>
      </c>
      <c r="C149" s="46" t="s">
        <v>513</v>
      </c>
      <c r="D149" s="47" t="s">
        <v>719</v>
      </c>
      <c r="E149" s="47" t="s">
        <v>970</v>
      </c>
      <c r="F149" s="47"/>
      <c r="G149" s="18">
        <f>G150</f>
        <v>6000000</v>
      </c>
      <c r="H149" s="18">
        <f t="shared" ref="H149" si="24">H150</f>
        <v>0</v>
      </c>
      <c r="I149" s="9">
        <f t="shared" si="23"/>
        <v>0</v>
      </c>
      <c r="K149" s="125"/>
      <c r="L149" s="125"/>
    </row>
    <row r="150" spans="1:12" s="56" customFormat="1" ht="47.25" customHeight="1" x14ac:dyDescent="0.25">
      <c r="A150" s="40" t="s">
        <v>870</v>
      </c>
      <c r="B150" s="45" t="s">
        <v>553</v>
      </c>
      <c r="C150" s="46" t="s">
        <v>513</v>
      </c>
      <c r="D150" s="47" t="s">
        <v>719</v>
      </c>
      <c r="E150" s="47" t="s">
        <v>970</v>
      </c>
      <c r="F150" s="47" t="s">
        <v>552</v>
      </c>
      <c r="G150" s="151">
        <v>6000000</v>
      </c>
      <c r="H150" s="151">
        <v>0</v>
      </c>
      <c r="I150" s="9">
        <f t="shared" si="23"/>
        <v>0</v>
      </c>
      <c r="K150" s="125"/>
      <c r="L150" s="125"/>
    </row>
    <row r="151" spans="1:12" s="56" customFormat="1" ht="39" customHeight="1" x14ac:dyDescent="0.25">
      <c r="A151" s="40" t="s">
        <v>722</v>
      </c>
      <c r="B151" s="45" t="s">
        <v>181</v>
      </c>
      <c r="C151" s="46" t="s">
        <v>513</v>
      </c>
      <c r="D151" s="47" t="s">
        <v>719</v>
      </c>
      <c r="E151" s="47" t="s">
        <v>182</v>
      </c>
      <c r="F151" s="47"/>
      <c r="G151" s="18">
        <f>G152</f>
        <v>18958298.800000001</v>
      </c>
      <c r="H151" s="18">
        <f>H152</f>
        <v>0</v>
      </c>
      <c r="I151" s="9">
        <f t="shared" si="23"/>
        <v>0</v>
      </c>
      <c r="K151" s="125"/>
      <c r="L151" s="125"/>
    </row>
    <row r="152" spans="1:12" s="56" customFormat="1" ht="51.75" customHeight="1" x14ac:dyDescent="0.25">
      <c r="A152" s="40" t="s">
        <v>723</v>
      </c>
      <c r="B152" s="49" t="s">
        <v>553</v>
      </c>
      <c r="C152" s="46" t="s">
        <v>513</v>
      </c>
      <c r="D152" s="47" t="s">
        <v>719</v>
      </c>
      <c r="E152" s="47" t="s">
        <v>182</v>
      </c>
      <c r="F152" s="47" t="s">
        <v>552</v>
      </c>
      <c r="G152" s="151">
        <v>18958298.800000001</v>
      </c>
      <c r="H152" s="151">
        <v>0</v>
      </c>
      <c r="I152" s="9">
        <f t="shared" si="23"/>
        <v>0</v>
      </c>
      <c r="J152" s="58"/>
      <c r="K152" s="125"/>
      <c r="L152" s="125"/>
    </row>
    <row r="153" spans="1:12" s="56" customFormat="1" ht="51.75" customHeight="1" x14ac:dyDescent="0.25">
      <c r="A153" s="40" t="s">
        <v>724</v>
      </c>
      <c r="B153" s="49" t="s">
        <v>1106</v>
      </c>
      <c r="C153" s="46" t="s">
        <v>513</v>
      </c>
      <c r="D153" s="47" t="s">
        <v>719</v>
      </c>
      <c r="E153" s="47" t="s">
        <v>1107</v>
      </c>
      <c r="F153" s="146"/>
      <c r="G153" s="18">
        <f>G154</f>
        <v>360000</v>
      </c>
      <c r="H153" s="18">
        <f t="shared" ref="H153" si="25">H154</f>
        <v>0</v>
      </c>
      <c r="I153" s="9">
        <f t="shared" si="23"/>
        <v>0</v>
      </c>
      <c r="J153" s="58"/>
      <c r="K153" s="125"/>
      <c r="L153" s="125"/>
    </row>
    <row r="154" spans="1:12" s="56" customFormat="1" ht="43.5" customHeight="1" x14ac:dyDescent="0.25">
      <c r="A154" s="40" t="s">
        <v>725</v>
      </c>
      <c r="B154" s="49" t="s">
        <v>553</v>
      </c>
      <c r="C154" s="46" t="s">
        <v>513</v>
      </c>
      <c r="D154" s="47" t="s">
        <v>719</v>
      </c>
      <c r="E154" s="47" t="s">
        <v>1107</v>
      </c>
      <c r="F154" s="47" t="s">
        <v>552</v>
      </c>
      <c r="G154" s="151">
        <v>360000</v>
      </c>
      <c r="H154" s="151">
        <v>0</v>
      </c>
      <c r="I154" s="9">
        <f t="shared" si="23"/>
        <v>0</v>
      </c>
      <c r="J154" s="58"/>
      <c r="K154" s="125"/>
      <c r="L154" s="125"/>
    </row>
    <row r="155" spans="1:12" s="56" customFormat="1" ht="51.75" customHeight="1" x14ac:dyDescent="0.25">
      <c r="A155" s="40" t="s">
        <v>726</v>
      </c>
      <c r="B155" s="118" t="s">
        <v>968</v>
      </c>
      <c r="C155" s="46" t="s">
        <v>513</v>
      </c>
      <c r="D155" s="47" t="s">
        <v>719</v>
      </c>
      <c r="E155" s="47" t="s">
        <v>969</v>
      </c>
      <c r="F155" s="47"/>
      <c r="G155" s="18">
        <f>G156</f>
        <v>2298000</v>
      </c>
      <c r="H155" s="18">
        <f t="shared" ref="H155" si="26">H156</f>
        <v>0</v>
      </c>
      <c r="I155" s="9">
        <f t="shared" si="23"/>
        <v>0</v>
      </c>
      <c r="K155" s="125"/>
      <c r="L155" s="125"/>
    </row>
    <row r="156" spans="1:12" s="56" customFormat="1" ht="46.5" customHeight="1" x14ac:dyDescent="0.25">
      <c r="A156" s="40" t="s">
        <v>727</v>
      </c>
      <c r="B156" s="49" t="s">
        <v>553</v>
      </c>
      <c r="C156" s="46" t="s">
        <v>513</v>
      </c>
      <c r="D156" s="47" t="s">
        <v>719</v>
      </c>
      <c r="E156" s="47" t="s">
        <v>969</v>
      </c>
      <c r="F156" s="47" t="s">
        <v>552</v>
      </c>
      <c r="G156" s="151">
        <v>2298000</v>
      </c>
      <c r="H156" s="151">
        <v>0</v>
      </c>
      <c r="I156" s="9">
        <f t="shared" si="23"/>
        <v>0</v>
      </c>
      <c r="K156" s="125"/>
      <c r="L156" s="125"/>
    </row>
    <row r="157" spans="1:12" s="56" customFormat="1" ht="82.5" customHeight="1" x14ac:dyDescent="0.25">
      <c r="A157" s="40" t="s">
        <v>728</v>
      </c>
      <c r="B157" s="60" t="s">
        <v>852</v>
      </c>
      <c r="C157" s="46" t="s">
        <v>513</v>
      </c>
      <c r="D157" s="47" t="s">
        <v>719</v>
      </c>
      <c r="E157" s="47" t="s">
        <v>853</v>
      </c>
      <c r="F157" s="47"/>
      <c r="G157" s="18">
        <f>G158</f>
        <v>2702000</v>
      </c>
      <c r="H157" s="18">
        <f t="shared" ref="H157" si="27">H158</f>
        <v>0</v>
      </c>
      <c r="I157" s="9">
        <f t="shared" si="23"/>
        <v>0</v>
      </c>
      <c r="K157" s="125"/>
      <c r="L157" s="125"/>
    </row>
    <row r="158" spans="1:12" s="56" customFormat="1" ht="54" customHeight="1" x14ac:dyDescent="0.25">
      <c r="A158" s="40" t="s">
        <v>729</v>
      </c>
      <c r="B158" s="49" t="s">
        <v>7</v>
      </c>
      <c r="C158" s="46" t="s">
        <v>513</v>
      </c>
      <c r="D158" s="47" t="s">
        <v>719</v>
      </c>
      <c r="E158" s="47" t="s">
        <v>853</v>
      </c>
      <c r="F158" s="47" t="s">
        <v>552</v>
      </c>
      <c r="G158" s="151">
        <v>2702000</v>
      </c>
      <c r="H158" s="151">
        <v>0</v>
      </c>
      <c r="I158" s="9">
        <f t="shared" si="23"/>
        <v>0</v>
      </c>
      <c r="K158" s="125"/>
      <c r="L158" s="125"/>
    </row>
    <row r="159" spans="1:12" s="56" customFormat="1" ht="51.75" customHeight="1" x14ac:dyDescent="0.25">
      <c r="A159" s="40" t="s">
        <v>730</v>
      </c>
      <c r="B159" s="57" t="s">
        <v>923</v>
      </c>
      <c r="C159" s="61" t="s">
        <v>513</v>
      </c>
      <c r="D159" s="62" t="s">
        <v>719</v>
      </c>
      <c r="E159" s="62" t="s">
        <v>840</v>
      </c>
      <c r="F159" s="63"/>
      <c r="G159" s="18">
        <f>G160</f>
        <v>1041701.2</v>
      </c>
      <c r="H159" s="18">
        <f t="shared" ref="H159" si="28">H160</f>
        <v>0</v>
      </c>
      <c r="I159" s="9">
        <f t="shared" si="23"/>
        <v>0</v>
      </c>
      <c r="K159" s="125"/>
      <c r="L159" s="125"/>
    </row>
    <row r="160" spans="1:12" s="56" customFormat="1" ht="51.75" customHeight="1" x14ac:dyDescent="0.25">
      <c r="A160" s="40" t="s">
        <v>731</v>
      </c>
      <c r="B160" s="57" t="s">
        <v>841</v>
      </c>
      <c r="C160" s="61" t="s">
        <v>513</v>
      </c>
      <c r="D160" s="62" t="s">
        <v>719</v>
      </c>
      <c r="E160" s="62" t="s">
        <v>842</v>
      </c>
      <c r="F160" s="63"/>
      <c r="G160" s="18">
        <f t="shared" ref="G160:H160" si="29">G161</f>
        <v>1041701.2</v>
      </c>
      <c r="H160" s="18">
        <f t="shared" si="29"/>
        <v>0</v>
      </c>
      <c r="I160" s="9">
        <f t="shared" si="23"/>
        <v>0</v>
      </c>
      <c r="K160" s="125"/>
      <c r="L160" s="125"/>
    </row>
    <row r="161" spans="1:12" s="56" customFormat="1" ht="51.75" customHeight="1" x14ac:dyDescent="0.25">
      <c r="A161" s="40" t="s">
        <v>732</v>
      </c>
      <c r="B161" s="64" t="s">
        <v>553</v>
      </c>
      <c r="C161" s="65" t="s">
        <v>513</v>
      </c>
      <c r="D161" s="66" t="s">
        <v>719</v>
      </c>
      <c r="E161" s="66" t="s">
        <v>842</v>
      </c>
      <c r="F161" s="67" t="s">
        <v>552</v>
      </c>
      <c r="G161" s="151">
        <v>1041701.2</v>
      </c>
      <c r="H161" s="151">
        <v>0</v>
      </c>
      <c r="I161" s="9">
        <f t="shared" si="23"/>
        <v>0</v>
      </c>
      <c r="K161" s="125"/>
      <c r="L161" s="125"/>
    </row>
    <row r="162" spans="1:12" s="56" customFormat="1" ht="21.75" customHeight="1" x14ac:dyDescent="0.25">
      <c r="A162" s="40" t="s">
        <v>733</v>
      </c>
      <c r="B162" s="51" t="s">
        <v>739</v>
      </c>
      <c r="C162" s="42" t="s">
        <v>513</v>
      </c>
      <c r="D162" s="43" t="s">
        <v>738</v>
      </c>
      <c r="E162" s="43"/>
      <c r="F162" s="43"/>
      <c r="G162" s="8">
        <f>G163</f>
        <v>2610000</v>
      </c>
      <c r="H162" s="8">
        <f>H163</f>
        <v>1327952.06</v>
      </c>
      <c r="I162" s="8">
        <f t="shared" si="23"/>
        <v>50.87938927203065</v>
      </c>
      <c r="K162" s="125"/>
      <c r="L162" s="125"/>
    </row>
    <row r="163" spans="1:12" ht="55.5" customHeight="1" x14ac:dyDescent="0.25">
      <c r="A163" s="40" t="s">
        <v>734</v>
      </c>
      <c r="B163" s="45" t="s">
        <v>924</v>
      </c>
      <c r="C163" s="46" t="s">
        <v>513</v>
      </c>
      <c r="D163" s="47" t="s">
        <v>738</v>
      </c>
      <c r="E163" s="47" t="s">
        <v>378</v>
      </c>
      <c r="F163" s="47"/>
      <c r="G163" s="9">
        <f>G164+G167</f>
        <v>2610000</v>
      </c>
      <c r="H163" s="9">
        <f>H164+H167</f>
        <v>1327952.06</v>
      </c>
      <c r="I163" s="9">
        <f t="shared" si="23"/>
        <v>50.87938927203065</v>
      </c>
    </row>
    <row r="164" spans="1:12" ht="38.25" customHeight="1" x14ac:dyDescent="0.25">
      <c r="A164" s="40" t="s">
        <v>735</v>
      </c>
      <c r="B164" s="45" t="s">
        <v>132</v>
      </c>
      <c r="C164" s="46" t="s">
        <v>513</v>
      </c>
      <c r="D164" s="47" t="s">
        <v>738</v>
      </c>
      <c r="E164" s="47" t="s">
        <v>379</v>
      </c>
      <c r="F164" s="47"/>
      <c r="G164" s="18">
        <f t="shared" ref="G164:H165" si="30">G165</f>
        <v>260000</v>
      </c>
      <c r="H164" s="18">
        <f t="shared" si="30"/>
        <v>208152.06</v>
      </c>
      <c r="I164" s="9">
        <f t="shared" si="23"/>
        <v>80.058484615384614</v>
      </c>
    </row>
    <row r="165" spans="1:12" ht="44.25" customHeight="1" x14ac:dyDescent="0.25">
      <c r="A165" s="40" t="s">
        <v>736</v>
      </c>
      <c r="B165" s="45" t="s">
        <v>746</v>
      </c>
      <c r="C165" s="46" t="s">
        <v>513</v>
      </c>
      <c r="D165" s="47" t="s">
        <v>738</v>
      </c>
      <c r="E165" s="47" t="s">
        <v>481</v>
      </c>
      <c r="F165" s="47"/>
      <c r="G165" s="18">
        <f t="shared" si="30"/>
        <v>260000</v>
      </c>
      <c r="H165" s="18">
        <f t="shared" si="30"/>
        <v>208152.06</v>
      </c>
      <c r="I165" s="9">
        <f t="shared" si="23"/>
        <v>80.058484615384614</v>
      </c>
    </row>
    <row r="166" spans="1:12" ht="48.75" customHeight="1" x14ac:dyDescent="0.25">
      <c r="A166" s="40" t="s">
        <v>737</v>
      </c>
      <c r="B166" s="49" t="s">
        <v>7</v>
      </c>
      <c r="C166" s="46" t="s">
        <v>513</v>
      </c>
      <c r="D166" s="47" t="s">
        <v>738</v>
      </c>
      <c r="E166" s="47" t="s">
        <v>481</v>
      </c>
      <c r="F166" s="47" t="s">
        <v>552</v>
      </c>
      <c r="G166" s="151">
        <v>260000</v>
      </c>
      <c r="H166" s="151">
        <v>208152.06</v>
      </c>
      <c r="I166" s="9">
        <f t="shared" si="23"/>
        <v>80.058484615384614</v>
      </c>
    </row>
    <row r="167" spans="1:12" ht="60" customHeight="1" x14ac:dyDescent="0.25">
      <c r="A167" s="40" t="s">
        <v>871</v>
      </c>
      <c r="B167" s="49" t="s">
        <v>133</v>
      </c>
      <c r="C167" s="46" t="s">
        <v>513</v>
      </c>
      <c r="D167" s="47" t="s">
        <v>738</v>
      </c>
      <c r="E167" s="47" t="s">
        <v>380</v>
      </c>
      <c r="F167" s="47"/>
      <c r="G167" s="18">
        <f t="shared" ref="G167:H168" si="31">G168</f>
        <v>2350000</v>
      </c>
      <c r="H167" s="18">
        <f t="shared" si="31"/>
        <v>1119800</v>
      </c>
      <c r="I167" s="9">
        <f t="shared" si="23"/>
        <v>47.651063829787233</v>
      </c>
    </row>
    <row r="168" spans="1:12" ht="53.25" customHeight="1" x14ac:dyDescent="0.25">
      <c r="A168" s="40" t="s">
        <v>872</v>
      </c>
      <c r="B168" s="49" t="s">
        <v>756</v>
      </c>
      <c r="C168" s="46" t="s">
        <v>513</v>
      </c>
      <c r="D168" s="47" t="s">
        <v>738</v>
      </c>
      <c r="E168" s="47" t="s">
        <v>482</v>
      </c>
      <c r="F168" s="47"/>
      <c r="G168" s="18">
        <f t="shared" si="31"/>
        <v>2350000</v>
      </c>
      <c r="H168" s="18">
        <f t="shared" si="31"/>
        <v>1119800</v>
      </c>
      <c r="I168" s="9">
        <f t="shared" si="23"/>
        <v>47.651063829787233</v>
      </c>
    </row>
    <row r="169" spans="1:12" ht="45.75" customHeight="1" x14ac:dyDescent="0.25">
      <c r="A169" s="40" t="s">
        <v>740</v>
      </c>
      <c r="B169" s="49" t="s">
        <v>7</v>
      </c>
      <c r="C169" s="46" t="s">
        <v>513</v>
      </c>
      <c r="D169" s="47" t="s">
        <v>738</v>
      </c>
      <c r="E169" s="47" t="s">
        <v>482</v>
      </c>
      <c r="F169" s="47" t="s">
        <v>552</v>
      </c>
      <c r="G169" s="151">
        <v>2350000</v>
      </c>
      <c r="H169" s="151">
        <v>1119800</v>
      </c>
      <c r="I169" s="9">
        <f t="shared" si="23"/>
        <v>47.651063829787233</v>
      </c>
    </row>
    <row r="170" spans="1:12" ht="33" customHeight="1" x14ac:dyDescent="0.25">
      <c r="A170" s="40" t="s">
        <v>741</v>
      </c>
      <c r="B170" s="41" t="s">
        <v>758</v>
      </c>
      <c r="C170" s="42" t="s">
        <v>513</v>
      </c>
      <c r="D170" s="43" t="s">
        <v>757</v>
      </c>
      <c r="E170" s="43"/>
      <c r="F170" s="43"/>
      <c r="G170" s="8">
        <f>G171+G182</f>
        <v>680237</v>
      </c>
      <c r="H170" s="8">
        <f>H171+H182</f>
        <v>8090.28</v>
      </c>
      <c r="I170" s="8">
        <f t="shared" si="23"/>
        <v>1.1893325414524643</v>
      </c>
    </row>
    <row r="171" spans="1:12" s="56" customFormat="1" ht="45" x14ac:dyDescent="0.25">
      <c r="A171" s="40" t="s">
        <v>742</v>
      </c>
      <c r="B171" s="72" t="s">
        <v>1049</v>
      </c>
      <c r="C171" s="46" t="s">
        <v>513</v>
      </c>
      <c r="D171" s="47" t="s">
        <v>757</v>
      </c>
      <c r="E171" s="47" t="s">
        <v>352</v>
      </c>
      <c r="F171" s="47"/>
      <c r="G171" s="9">
        <f>G172+G177</f>
        <v>478237</v>
      </c>
      <c r="H171" s="9">
        <f>H172+H177</f>
        <v>8090.28</v>
      </c>
      <c r="I171" s="9">
        <f t="shared" si="23"/>
        <v>1.6916884306316744</v>
      </c>
      <c r="K171" s="125"/>
      <c r="L171" s="125"/>
    </row>
    <row r="172" spans="1:12" s="56" customFormat="1" ht="57.75" customHeight="1" x14ac:dyDescent="0.25">
      <c r="A172" s="40" t="s">
        <v>743</v>
      </c>
      <c r="B172" s="45" t="s">
        <v>134</v>
      </c>
      <c r="C172" s="46" t="s">
        <v>513</v>
      </c>
      <c r="D172" s="47" t="s">
        <v>757</v>
      </c>
      <c r="E172" s="47" t="s">
        <v>381</v>
      </c>
      <c r="F172" s="47"/>
      <c r="G172" s="18">
        <f>G173+G175</f>
        <v>238237</v>
      </c>
      <c r="H172" s="18">
        <f>H173+H175</f>
        <v>8090.28</v>
      </c>
      <c r="I172" s="9">
        <f t="shared" si="23"/>
        <v>3.3958956837099188</v>
      </c>
      <c r="K172" s="125"/>
      <c r="L172" s="125"/>
    </row>
    <row r="173" spans="1:12" s="56" customFormat="1" ht="48.75" customHeight="1" x14ac:dyDescent="0.25">
      <c r="A173" s="40" t="s">
        <v>744</v>
      </c>
      <c r="B173" s="45" t="s">
        <v>0</v>
      </c>
      <c r="C173" s="46" t="s">
        <v>513</v>
      </c>
      <c r="D173" s="47" t="s">
        <v>757</v>
      </c>
      <c r="E173" s="47" t="s">
        <v>382</v>
      </c>
      <c r="F173" s="46"/>
      <c r="G173" s="18">
        <f>G174</f>
        <v>191167</v>
      </c>
      <c r="H173" s="18">
        <f>H174</f>
        <v>8090.28</v>
      </c>
      <c r="I173" s="9">
        <f t="shared" si="23"/>
        <v>4.2320484183985725</v>
      </c>
      <c r="K173" s="125"/>
      <c r="L173" s="125"/>
    </row>
    <row r="174" spans="1:12" s="56" customFormat="1" ht="51" customHeight="1" x14ac:dyDescent="0.25">
      <c r="A174" s="40" t="s">
        <v>745</v>
      </c>
      <c r="B174" s="49" t="s">
        <v>7</v>
      </c>
      <c r="C174" s="46" t="s">
        <v>513</v>
      </c>
      <c r="D174" s="47" t="s">
        <v>757</v>
      </c>
      <c r="E174" s="47" t="s">
        <v>382</v>
      </c>
      <c r="F174" s="47" t="s">
        <v>552</v>
      </c>
      <c r="G174" s="151">
        <v>191167</v>
      </c>
      <c r="H174" s="151">
        <v>8090.28</v>
      </c>
      <c r="I174" s="9">
        <f t="shared" si="23"/>
        <v>4.2320484183985725</v>
      </c>
      <c r="K174" s="125"/>
      <c r="L174" s="125"/>
    </row>
    <row r="175" spans="1:12" s="56" customFormat="1" ht="49.5" customHeight="1" x14ac:dyDescent="0.25">
      <c r="A175" s="40" t="s">
        <v>747</v>
      </c>
      <c r="B175" s="45" t="s">
        <v>2</v>
      </c>
      <c r="C175" s="46" t="s">
        <v>513</v>
      </c>
      <c r="D175" s="47" t="s">
        <v>757</v>
      </c>
      <c r="E175" s="47" t="s">
        <v>383</v>
      </c>
      <c r="F175" s="47"/>
      <c r="G175" s="18">
        <f>G176</f>
        <v>47070</v>
      </c>
      <c r="H175" s="18">
        <f>H176</f>
        <v>0</v>
      </c>
      <c r="I175" s="9">
        <f t="shared" si="23"/>
        <v>0</v>
      </c>
      <c r="K175" s="125"/>
      <c r="L175" s="125"/>
    </row>
    <row r="176" spans="1:12" s="56" customFormat="1" ht="56.25" customHeight="1" x14ac:dyDescent="0.25">
      <c r="A176" s="40" t="s">
        <v>748</v>
      </c>
      <c r="B176" s="49" t="s">
        <v>7</v>
      </c>
      <c r="C176" s="46" t="s">
        <v>513</v>
      </c>
      <c r="D176" s="47" t="s">
        <v>757</v>
      </c>
      <c r="E176" s="47" t="s">
        <v>383</v>
      </c>
      <c r="F176" s="47" t="s">
        <v>552</v>
      </c>
      <c r="G176" s="151">
        <v>47070</v>
      </c>
      <c r="H176" s="151">
        <v>0</v>
      </c>
      <c r="I176" s="9">
        <f t="shared" si="23"/>
        <v>0</v>
      </c>
      <c r="K176" s="125"/>
      <c r="L176" s="125"/>
    </row>
    <row r="177" spans="1:12" s="56" customFormat="1" ht="52.5" customHeight="1" x14ac:dyDescent="0.25">
      <c r="A177" s="40" t="s">
        <v>749</v>
      </c>
      <c r="B177" s="72" t="s">
        <v>1037</v>
      </c>
      <c r="C177" s="46" t="s">
        <v>513</v>
      </c>
      <c r="D177" s="47" t="s">
        <v>757</v>
      </c>
      <c r="E177" s="47" t="s">
        <v>384</v>
      </c>
      <c r="F177" s="47"/>
      <c r="G177" s="18">
        <f>G178+G180</f>
        <v>240000</v>
      </c>
      <c r="H177" s="18">
        <f t="shared" ref="H177" si="32">H178+H180</f>
        <v>0</v>
      </c>
      <c r="I177" s="9">
        <f t="shared" si="23"/>
        <v>0</v>
      </c>
      <c r="K177" s="125"/>
      <c r="L177" s="125"/>
    </row>
    <row r="178" spans="1:12" s="56" customFormat="1" ht="54" customHeight="1" x14ac:dyDescent="0.25">
      <c r="A178" s="40" t="s">
        <v>750</v>
      </c>
      <c r="B178" s="49" t="s">
        <v>803</v>
      </c>
      <c r="C178" s="46" t="s">
        <v>513</v>
      </c>
      <c r="D178" s="47" t="s">
        <v>757</v>
      </c>
      <c r="E178" s="47" t="s">
        <v>804</v>
      </c>
      <c r="F178" s="47"/>
      <c r="G178" s="18">
        <f>G179</f>
        <v>5000</v>
      </c>
      <c r="H178" s="18">
        <f t="shared" ref="H178" si="33">H179</f>
        <v>0</v>
      </c>
      <c r="I178" s="9">
        <f t="shared" si="23"/>
        <v>0</v>
      </c>
      <c r="K178" s="125"/>
      <c r="L178" s="125"/>
    </row>
    <row r="179" spans="1:12" s="56" customFormat="1" ht="54" customHeight="1" x14ac:dyDescent="0.25">
      <c r="A179" s="40" t="s">
        <v>751</v>
      </c>
      <c r="B179" s="49" t="s">
        <v>7</v>
      </c>
      <c r="C179" s="46" t="s">
        <v>513</v>
      </c>
      <c r="D179" s="47" t="s">
        <v>757</v>
      </c>
      <c r="E179" s="47" t="s">
        <v>804</v>
      </c>
      <c r="F179" s="47" t="s">
        <v>552</v>
      </c>
      <c r="G179" s="151">
        <v>5000</v>
      </c>
      <c r="H179" s="151">
        <v>0</v>
      </c>
      <c r="I179" s="9">
        <f t="shared" si="23"/>
        <v>0</v>
      </c>
      <c r="K179" s="125"/>
      <c r="L179" s="125"/>
    </row>
    <row r="180" spans="1:12" s="56" customFormat="1" ht="54" customHeight="1" x14ac:dyDescent="0.25">
      <c r="A180" s="40" t="s">
        <v>752</v>
      </c>
      <c r="B180" s="49" t="s">
        <v>1051</v>
      </c>
      <c r="C180" s="46" t="s">
        <v>513</v>
      </c>
      <c r="D180" s="47" t="s">
        <v>757</v>
      </c>
      <c r="E180" s="47" t="s">
        <v>972</v>
      </c>
      <c r="F180" s="47"/>
      <c r="G180" s="18">
        <f>G181</f>
        <v>235000</v>
      </c>
      <c r="H180" s="18">
        <f>H181</f>
        <v>0</v>
      </c>
      <c r="I180" s="9">
        <f t="shared" si="23"/>
        <v>0</v>
      </c>
      <c r="K180" s="125"/>
      <c r="L180" s="125"/>
    </row>
    <row r="181" spans="1:12" s="56" customFormat="1" ht="54" customHeight="1" x14ac:dyDescent="0.25">
      <c r="A181" s="40" t="s">
        <v>753</v>
      </c>
      <c r="B181" s="49" t="s">
        <v>553</v>
      </c>
      <c r="C181" s="46" t="s">
        <v>513</v>
      </c>
      <c r="D181" s="47" t="s">
        <v>757</v>
      </c>
      <c r="E181" s="47" t="s">
        <v>972</v>
      </c>
      <c r="F181" s="47" t="s">
        <v>552</v>
      </c>
      <c r="G181" s="151">
        <v>235000</v>
      </c>
      <c r="H181" s="151">
        <v>0</v>
      </c>
      <c r="I181" s="9">
        <f t="shared" si="23"/>
        <v>0</v>
      </c>
      <c r="K181" s="125"/>
      <c r="L181" s="125"/>
    </row>
    <row r="182" spans="1:12" s="56" customFormat="1" ht="82.5" customHeight="1" x14ac:dyDescent="0.25">
      <c r="A182" s="40" t="s">
        <v>754</v>
      </c>
      <c r="B182" s="72" t="s">
        <v>1042</v>
      </c>
      <c r="C182" s="46" t="s">
        <v>513</v>
      </c>
      <c r="D182" s="47" t="s">
        <v>757</v>
      </c>
      <c r="E182" s="47" t="s">
        <v>369</v>
      </c>
      <c r="F182" s="47"/>
      <c r="G182" s="18">
        <f>G183+G185</f>
        <v>202000</v>
      </c>
      <c r="H182" s="18">
        <f t="shared" ref="H182" si="34">H183+H185</f>
        <v>0</v>
      </c>
      <c r="I182" s="9">
        <f t="shared" si="23"/>
        <v>0</v>
      </c>
      <c r="K182" s="125"/>
      <c r="L182" s="125"/>
    </row>
    <row r="183" spans="1:12" s="56" customFormat="1" ht="79.5" customHeight="1" x14ac:dyDescent="0.25">
      <c r="A183" s="40" t="s">
        <v>755</v>
      </c>
      <c r="B183" s="49" t="s">
        <v>3</v>
      </c>
      <c r="C183" s="46" t="s">
        <v>513</v>
      </c>
      <c r="D183" s="47" t="s">
        <v>757</v>
      </c>
      <c r="E183" s="47" t="s">
        <v>385</v>
      </c>
      <c r="F183" s="47"/>
      <c r="G183" s="18">
        <f>G184</f>
        <v>152000</v>
      </c>
      <c r="H183" s="18">
        <f t="shared" ref="H183" si="35">H184</f>
        <v>0</v>
      </c>
      <c r="I183" s="9">
        <f t="shared" si="23"/>
        <v>0</v>
      </c>
      <c r="K183" s="125"/>
      <c r="L183" s="125"/>
    </row>
    <row r="184" spans="1:12" s="56" customFormat="1" ht="66.75" customHeight="1" x14ac:dyDescent="0.25">
      <c r="A184" s="40" t="s">
        <v>988</v>
      </c>
      <c r="B184" s="49" t="s">
        <v>200</v>
      </c>
      <c r="C184" s="46" t="s">
        <v>513</v>
      </c>
      <c r="D184" s="47" t="s">
        <v>757</v>
      </c>
      <c r="E184" s="47" t="s">
        <v>385</v>
      </c>
      <c r="F184" s="47" t="s">
        <v>699</v>
      </c>
      <c r="G184" s="151">
        <v>152000</v>
      </c>
      <c r="H184" s="151">
        <v>0</v>
      </c>
      <c r="I184" s="9">
        <f t="shared" si="23"/>
        <v>0</v>
      </c>
      <c r="K184" s="125"/>
      <c r="L184" s="125"/>
    </row>
    <row r="185" spans="1:12" s="56" customFormat="1" ht="58.5" customHeight="1" x14ac:dyDescent="0.25">
      <c r="A185" s="40" t="s">
        <v>989</v>
      </c>
      <c r="B185" s="57" t="s">
        <v>202</v>
      </c>
      <c r="C185" s="46" t="s">
        <v>513</v>
      </c>
      <c r="D185" s="47" t="s">
        <v>757</v>
      </c>
      <c r="E185" s="47" t="s">
        <v>201</v>
      </c>
      <c r="F185" s="47"/>
      <c r="G185" s="18">
        <f>G186</f>
        <v>50000</v>
      </c>
      <c r="H185" s="18">
        <f>H186</f>
        <v>0</v>
      </c>
      <c r="I185" s="9">
        <f t="shared" si="23"/>
        <v>0</v>
      </c>
      <c r="K185" s="125"/>
      <c r="L185" s="125"/>
    </row>
    <row r="186" spans="1:12" s="56" customFormat="1" ht="66.75" customHeight="1" x14ac:dyDescent="0.25">
      <c r="A186" s="40" t="s">
        <v>990</v>
      </c>
      <c r="B186" s="49" t="s">
        <v>200</v>
      </c>
      <c r="C186" s="46" t="s">
        <v>513</v>
      </c>
      <c r="D186" s="47" t="s">
        <v>757</v>
      </c>
      <c r="E186" s="47" t="s">
        <v>201</v>
      </c>
      <c r="F186" s="47" t="s">
        <v>699</v>
      </c>
      <c r="G186" s="151">
        <v>50000</v>
      </c>
      <c r="H186" s="151">
        <v>0</v>
      </c>
      <c r="I186" s="9">
        <f t="shared" si="23"/>
        <v>0</v>
      </c>
      <c r="K186" s="125"/>
      <c r="L186" s="125"/>
    </row>
    <row r="187" spans="1:12" s="56" customFormat="1" ht="24" customHeight="1" x14ac:dyDescent="0.25">
      <c r="A187" s="40" t="s">
        <v>991</v>
      </c>
      <c r="B187" s="41" t="s">
        <v>8</v>
      </c>
      <c r="C187" s="42" t="s">
        <v>513</v>
      </c>
      <c r="D187" s="43" t="s">
        <v>6</v>
      </c>
      <c r="E187" s="43"/>
      <c r="F187" s="43"/>
      <c r="G187" s="8">
        <f>G188+G193+G211+G234</f>
        <v>176737597.75999999</v>
      </c>
      <c r="H187" s="8">
        <f>H188+H193+H211+H234</f>
        <v>4001139.98</v>
      </c>
      <c r="I187" s="8">
        <f t="shared" si="23"/>
        <v>2.2638872717017064</v>
      </c>
      <c r="J187" s="58"/>
      <c r="K187" s="125"/>
      <c r="L187" s="125"/>
    </row>
    <row r="188" spans="1:12" s="56" customFormat="1" ht="23.25" customHeight="1" x14ac:dyDescent="0.25">
      <c r="A188" s="40" t="s">
        <v>992</v>
      </c>
      <c r="B188" s="41" t="s">
        <v>11</v>
      </c>
      <c r="C188" s="42" t="s">
        <v>513</v>
      </c>
      <c r="D188" s="43" t="s">
        <v>10</v>
      </c>
      <c r="E188" s="43"/>
      <c r="F188" s="43"/>
      <c r="G188" s="8">
        <f t="shared" ref="G188:H191" si="36">G189</f>
        <v>1655000</v>
      </c>
      <c r="H188" s="8">
        <f t="shared" si="36"/>
        <v>250421.23</v>
      </c>
      <c r="I188" s="8">
        <f t="shared" si="23"/>
        <v>15.131192145015108</v>
      </c>
      <c r="K188" s="125"/>
      <c r="L188" s="125"/>
    </row>
    <row r="189" spans="1:12" s="56" customFormat="1" ht="68.25" customHeight="1" x14ac:dyDescent="0.25">
      <c r="A189" s="40" t="s">
        <v>993</v>
      </c>
      <c r="B189" s="45" t="s">
        <v>925</v>
      </c>
      <c r="C189" s="46" t="s">
        <v>513</v>
      </c>
      <c r="D189" s="47" t="s">
        <v>10</v>
      </c>
      <c r="E189" s="47" t="s">
        <v>386</v>
      </c>
      <c r="F189" s="47"/>
      <c r="G189" s="18">
        <f t="shared" si="36"/>
        <v>1655000</v>
      </c>
      <c r="H189" s="18">
        <f t="shared" si="36"/>
        <v>250421.23</v>
      </c>
      <c r="I189" s="9">
        <f t="shared" si="23"/>
        <v>15.131192145015108</v>
      </c>
      <c r="K189" s="125"/>
      <c r="L189" s="125"/>
    </row>
    <row r="190" spans="1:12" s="56" customFormat="1" ht="51.75" customHeight="1" x14ac:dyDescent="0.25">
      <c r="A190" s="40" t="s">
        <v>994</v>
      </c>
      <c r="B190" s="45" t="s">
        <v>926</v>
      </c>
      <c r="C190" s="46" t="s">
        <v>513</v>
      </c>
      <c r="D190" s="47" t="s">
        <v>10</v>
      </c>
      <c r="E190" s="47" t="s">
        <v>387</v>
      </c>
      <c r="F190" s="47"/>
      <c r="G190" s="18">
        <f t="shared" si="36"/>
        <v>1655000</v>
      </c>
      <c r="H190" s="18">
        <f t="shared" si="36"/>
        <v>250421.23</v>
      </c>
      <c r="I190" s="9">
        <f t="shared" si="23"/>
        <v>15.131192145015108</v>
      </c>
      <c r="K190" s="125"/>
      <c r="L190" s="125"/>
    </row>
    <row r="191" spans="1:12" s="56" customFormat="1" ht="45" customHeight="1" x14ac:dyDescent="0.25">
      <c r="A191" s="40" t="s">
        <v>995</v>
      </c>
      <c r="B191" s="45" t="s">
        <v>315</v>
      </c>
      <c r="C191" s="46" t="s">
        <v>513</v>
      </c>
      <c r="D191" s="47" t="s">
        <v>10</v>
      </c>
      <c r="E191" s="47" t="s">
        <v>388</v>
      </c>
      <c r="F191" s="47"/>
      <c r="G191" s="18">
        <f t="shared" si="36"/>
        <v>1655000</v>
      </c>
      <c r="H191" s="18">
        <f t="shared" si="36"/>
        <v>250421.23</v>
      </c>
      <c r="I191" s="9">
        <f t="shared" si="23"/>
        <v>15.131192145015108</v>
      </c>
      <c r="K191" s="125"/>
      <c r="L191" s="125"/>
    </row>
    <row r="192" spans="1:12" s="56" customFormat="1" ht="48" customHeight="1" x14ac:dyDescent="0.25">
      <c r="A192" s="40" t="s">
        <v>996</v>
      </c>
      <c r="B192" s="49" t="s">
        <v>710</v>
      </c>
      <c r="C192" s="46" t="s">
        <v>513</v>
      </c>
      <c r="D192" s="47" t="s">
        <v>10</v>
      </c>
      <c r="E192" s="47" t="s">
        <v>388</v>
      </c>
      <c r="F192" s="47" t="s">
        <v>552</v>
      </c>
      <c r="G192" s="151">
        <v>1655000</v>
      </c>
      <c r="H192" s="151">
        <v>250421.23</v>
      </c>
      <c r="I192" s="9">
        <f t="shared" si="23"/>
        <v>15.131192145015108</v>
      </c>
      <c r="K192" s="125"/>
      <c r="L192" s="125"/>
    </row>
    <row r="193" spans="1:12" s="56" customFormat="1" ht="30" customHeight="1" x14ac:dyDescent="0.25">
      <c r="A193" s="40" t="s">
        <v>997</v>
      </c>
      <c r="B193" s="41" t="s">
        <v>20</v>
      </c>
      <c r="C193" s="42" t="s">
        <v>513</v>
      </c>
      <c r="D193" s="43" t="s">
        <v>19</v>
      </c>
      <c r="E193" s="43"/>
      <c r="F193" s="43"/>
      <c r="G193" s="8">
        <f>G194+G208</f>
        <v>154120151.03</v>
      </c>
      <c r="H193" s="8">
        <f>H194+H208</f>
        <v>1170550</v>
      </c>
      <c r="I193" s="8">
        <f t="shared" si="23"/>
        <v>0.75950483579019368</v>
      </c>
      <c r="K193" s="125"/>
      <c r="L193" s="125"/>
    </row>
    <row r="194" spans="1:12" s="56" customFormat="1" ht="69" customHeight="1" x14ac:dyDescent="0.25">
      <c r="A194" s="40" t="s">
        <v>998</v>
      </c>
      <c r="B194" s="45" t="s">
        <v>927</v>
      </c>
      <c r="C194" s="46" t="s">
        <v>513</v>
      </c>
      <c r="D194" s="47" t="s">
        <v>19</v>
      </c>
      <c r="E194" s="47" t="s">
        <v>386</v>
      </c>
      <c r="F194" s="43"/>
      <c r="G194" s="9">
        <f>G195+G201</f>
        <v>151178151.03</v>
      </c>
      <c r="H194" s="9">
        <f>H195+H201</f>
        <v>1170550</v>
      </c>
      <c r="I194" s="9">
        <f t="shared" si="23"/>
        <v>0.7742851675489234</v>
      </c>
      <c r="K194" s="125"/>
      <c r="L194" s="125"/>
    </row>
    <row r="195" spans="1:12" ht="55.5" customHeight="1" x14ac:dyDescent="0.25">
      <c r="A195" s="40" t="s">
        <v>1</v>
      </c>
      <c r="B195" s="49" t="s">
        <v>170</v>
      </c>
      <c r="C195" s="46" t="s">
        <v>513</v>
      </c>
      <c r="D195" s="47" t="s">
        <v>19</v>
      </c>
      <c r="E195" s="47" t="s">
        <v>649</v>
      </c>
      <c r="F195" s="47"/>
      <c r="G195" s="10">
        <f>G199+G196</f>
        <v>34549811.030000001</v>
      </c>
      <c r="H195" s="10">
        <f>H199+H196</f>
        <v>1170550</v>
      </c>
      <c r="I195" s="9">
        <f t="shared" si="23"/>
        <v>3.3880069531598824</v>
      </c>
    </row>
    <row r="196" spans="1:12" ht="55.5" customHeight="1" x14ac:dyDescent="0.25">
      <c r="A196" s="40" t="s">
        <v>999</v>
      </c>
      <c r="B196" s="119" t="s">
        <v>983</v>
      </c>
      <c r="C196" s="46" t="s">
        <v>513</v>
      </c>
      <c r="D196" s="47" t="s">
        <v>19</v>
      </c>
      <c r="E196" s="47" t="s">
        <v>984</v>
      </c>
      <c r="F196" s="47"/>
      <c r="G196" s="10">
        <f>G198+G197</f>
        <v>32124718.030000001</v>
      </c>
      <c r="H196" s="10">
        <f>H198+H197</f>
        <v>1170550</v>
      </c>
      <c r="I196" s="9">
        <f t="shared" si="23"/>
        <v>3.6437673909133452</v>
      </c>
    </row>
    <row r="197" spans="1:12" ht="41.25" customHeight="1" x14ac:dyDescent="0.25">
      <c r="A197" s="40" t="s">
        <v>1000</v>
      </c>
      <c r="B197" s="49" t="s">
        <v>710</v>
      </c>
      <c r="C197" s="46" t="s">
        <v>513</v>
      </c>
      <c r="D197" s="47" t="s">
        <v>19</v>
      </c>
      <c r="E197" s="47" t="s">
        <v>984</v>
      </c>
      <c r="F197" s="47" t="s">
        <v>552</v>
      </c>
      <c r="G197" s="151">
        <v>4125058.03</v>
      </c>
      <c r="H197" s="151">
        <v>1170550</v>
      </c>
      <c r="I197" s="9">
        <f t="shared" si="23"/>
        <v>28.376570498815507</v>
      </c>
    </row>
    <row r="198" spans="1:12" ht="30.75" customHeight="1" x14ac:dyDescent="0.25">
      <c r="A198" s="40" t="s">
        <v>1001</v>
      </c>
      <c r="B198" s="49" t="s">
        <v>183</v>
      </c>
      <c r="C198" s="46" t="s">
        <v>513</v>
      </c>
      <c r="D198" s="47" t="s">
        <v>19</v>
      </c>
      <c r="E198" s="47" t="s">
        <v>984</v>
      </c>
      <c r="F198" s="47" t="s">
        <v>61</v>
      </c>
      <c r="G198" s="151">
        <v>27999660</v>
      </c>
      <c r="H198" s="151">
        <v>0</v>
      </c>
      <c r="I198" s="9">
        <f t="shared" ref="I198:I262" si="37">H198/G198*100</f>
        <v>0</v>
      </c>
    </row>
    <row r="199" spans="1:12" ht="35.25" customHeight="1" x14ac:dyDescent="0.25">
      <c r="A199" s="40" t="s">
        <v>1002</v>
      </c>
      <c r="B199" s="49" t="s">
        <v>973</v>
      </c>
      <c r="C199" s="46" t="s">
        <v>513</v>
      </c>
      <c r="D199" s="47" t="s">
        <v>19</v>
      </c>
      <c r="E199" s="47" t="s">
        <v>1101</v>
      </c>
      <c r="F199" s="47"/>
      <c r="G199" s="10">
        <f>G200</f>
        <v>2425093</v>
      </c>
      <c r="H199" s="10">
        <f t="shared" ref="H199" si="38">H200</f>
        <v>0</v>
      </c>
      <c r="I199" s="9">
        <f t="shared" si="37"/>
        <v>0</v>
      </c>
    </row>
    <row r="200" spans="1:12" ht="33" customHeight="1" x14ac:dyDescent="0.25">
      <c r="A200" s="40" t="s">
        <v>1003</v>
      </c>
      <c r="B200" s="49" t="s">
        <v>183</v>
      </c>
      <c r="C200" s="46" t="s">
        <v>513</v>
      </c>
      <c r="D200" s="47" t="s">
        <v>19</v>
      </c>
      <c r="E200" s="47" t="s">
        <v>1101</v>
      </c>
      <c r="F200" s="47" t="s">
        <v>61</v>
      </c>
      <c r="G200" s="151">
        <v>2425093</v>
      </c>
      <c r="H200" s="151">
        <v>0</v>
      </c>
      <c r="I200" s="9">
        <f t="shared" si="37"/>
        <v>0</v>
      </c>
    </row>
    <row r="201" spans="1:12" ht="43.5" customHeight="1" x14ac:dyDescent="0.25">
      <c r="A201" s="40" t="s">
        <v>1004</v>
      </c>
      <c r="B201" s="49" t="s">
        <v>955</v>
      </c>
      <c r="C201" s="46" t="s">
        <v>513</v>
      </c>
      <c r="D201" s="47" t="s">
        <v>19</v>
      </c>
      <c r="E201" s="47" t="s">
        <v>956</v>
      </c>
      <c r="F201" s="47"/>
      <c r="G201" s="10">
        <f>G202+G204+G206</f>
        <v>116628340</v>
      </c>
      <c r="H201" s="10">
        <f>H202+H204+H206</f>
        <v>0</v>
      </c>
      <c r="I201" s="9">
        <f t="shared" si="37"/>
        <v>0</v>
      </c>
    </row>
    <row r="202" spans="1:12" ht="69" customHeight="1" x14ac:dyDescent="0.25">
      <c r="A202" s="40" t="s">
        <v>1005</v>
      </c>
      <c r="B202" s="49" t="s">
        <v>844</v>
      </c>
      <c r="C202" s="46" t="s">
        <v>513</v>
      </c>
      <c r="D202" s="47" t="s">
        <v>19</v>
      </c>
      <c r="E202" s="47" t="s">
        <v>952</v>
      </c>
      <c r="F202" s="47"/>
      <c r="G202" s="10">
        <f>G203</f>
        <v>2430340</v>
      </c>
      <c r="H202" s="10">
        <f t="shared" ref="H202" si="39">H203</f>
        <v>0</v>
      </c>
      <c r="I202" s="9">
        <f t="shared" si="37"/>
        <v>0</v>
      </c>
    </row>
    <row r="203" spans="1:12" ht="35.25" customHeight="1" x14ac:dyDescent="0.25">
      <c r="A203" s="40" t="s">
        <v>4</v>
      </c>
      <c r="B203" s="49" t="s">
        <v>183</v>
      </c>
      <c r="C203" s="46" t="s">
        <v>513</v>
      </c>
      <c r="D203" s="47" t="s">
        <v>19</v>
      </c>
      <c r="E203" s="47" t="s">
        <v>952</v>
      </c>
      <c r="F203" s="47" t="s">
        <v>61</v>
      </c>
      <c r="G203" s="151">
        <v>2430340</v>
      </c>
      <c r="H203" s="151">
        <v>0</v>
      </c>
      <c r="I203" s="9">
        <f t="shared" si="37"/>
        <v>0</v>
      </c>
    </row>
    <row r="204" spans="1:12" ht="133.5" customHeight="1" x14ac:dyDescent="0.25">
      <c r="A204" s="40" t="s">
        <v>5</v>
      </c>
      <c r="B204" s="145" t="s">
        <v>1066</v>
      </c>
      <c r="C204" s="46" t="s">
        <v>513</v>
      </c>
      <c r="D204" s="47" t="s">
        <v>19</v>
      </c>
      <c r="E204" s="47" t="s">
        <v>1064</v>
      </c>
      <c r="F204" s="47"/>
      <c r="G204" s="10">
        <f>G205</f>
        <v>68033000</v>
      </c>
      <c r="H204" s="10">
        <f t="shared" ref="H204" si="40">H205</f>
        <v>0</v>
      </c>
      <c r="I204" s="9">
        <f t="shared" si="37"/>
        <v>0</v>
      </c>
    </row>
    <row r="205" spans="1:12" ht="35.25" customHeight="1" x14ac:dyDescent="0.25">
      <c r="A205" s="40" t="s">
        <v>9</v>
      </c>
      <c r="B205" s="49" t="s">
        <v>183</v>
      </c>
      <c r="C205" s="46" t="s">
        <v>513</v>
      </c>
      <c r="D205" s="47" t="s">
        <v>19</v>
      </c>
      <c r="E205" s="47" t="s">
        <v>1064</v>
      </c>
      <c r="F205" s="47" t="s">
        <v>61</v>
      </c>
      <c r="G205" s="151">
        <v>68033000</v>
      </c>
      <c r="H205" s="151">
        <v>0</v>
      </c>
      <c r="I205" s="9">
        <f t="shared" si="37"/>
        <v>0</v>
      </c>
    </row>
    <row r="206" spans="1:12" ht="111.75" customHeight="1" x14ac:dyDescent="0.25">
      <c r="A206" s="40" t="s">
        <v>12</v>
      </c>
      <c r="B206" s="145" t="s">
        <v>1067</v>
      </c>
      <c r="C206" s="46" t="s">
        <v>513</v>
      </c>
      <c r="D206" s="47" t="s">
        <v>19</v>
      </c>
      <c r="E206" s="47" t="s">
        <v>1065</v>
      </c>
      <c r="F206" s="47"/>
      <c r="G206" s="10">
        <f>G207</f>
        <v>46165000</v>
      </c>
      <c r="H206" s="10">
        <f t="shared" ref="H206" si="41">H207</f>
        <v>0</v>
      </c>
      <c r="I206" s="9">
        <f t="shared" si="37"/>
        <v>0</v>
      </c>
    </row>
    <row r="207" spans="1:12" ht="35.25" customHeight="1" x14ac:dyDescent="0.25">
      <c r="A207" s="40" t="s">
        <v>13</v>
      </c>
      <c r="B207" s="49" t="s">
        <v>183</v>
      </c>
      <c r="C207" s="46" t="s">
        <v>513</v>
      </c>
      <c r="D207" s="47" t="s">
        <v>19</v>
      </c>
      <c r="E207" s="47" t="s">
        <v>1065</v>
      </c>
      <c r="F207" s="47" t="s">
        <v>61</v>
      </c>
      <c r="G207" s="151">
        <v>46165000</v>
      </c>
      <c r="H207" s="151">
        <v>0</v>
      </c>
      <c r="I207" s="9">
        <f t="shared" si="37"/>
        <v>0</v>
      </c>
    </row>
    <row r="208" spans="1:12" ht="35.25" customHeight="1" x14ac:dyDescent="0.25">
      <c r="A208" s="40" t="s">
        <v>14</v>
      </c>
      <c r="B208" s="119" t="s">
        <v>541</v>
      </c>
      <c r="C208" s="46" t="s">
        <v>513</v>
      </c>
      <c r="D208" s="47" t="s">
        <v>19</v>
      </c>
      <c r="E208" s="47" t="s">
        <v>351</v>
      </c>
      <c r="F208" s="47"/>
      <c r="G208" s="10">
        <f>G209</f>
        <v>2942000</v>
      </c>
      <c r="H208" s="10">
        <f t="shared" ref="H208" si="42">H209</f>
        <v>0</v>
      </c>
      <c r="I208" s="9">
        <f t="shared" si="37"/>
        <v>0</v>
      </c>
    </row>
    <row r="209" spans="1:13" ht="90.75" customHeight="1" x14ac:dyDescent="0.25">
      <c r="A209" s="40" t="s">
        <v>15</v>
      </c>
      <c r="B209" s="49" t="s">
        <v>68</v>
      </c>
      <c r="C209" s="46" t="s">
        <v>513</v>
      </c>
      <c r="D209" s="47" t="s">
        <v>19</v>
      </c>
      <c r="E209" s="47" t="s">
        <v>396</v>
      </c>
      <c r="F209" s="47"/>
      <c r="G209" s="10">
        <f t="shared" ref="G209:H209" si="43">G210</f>
        <v>2942000</v>
      </c>
      <c r="H209" s="10">
        <f t="shared" si="43"/>
        <v>0</v>
      </c>
      <c r="I209" s="9">
        <f t="shared" si="37"/>
        <v>0</v>
      </c>
      <c r="J209" s="48"/>
      <c r="K209" s="122"/>
      <c r="L209" s="122"/>
      <c r="M209" s="122"/>
    </row>
    <row r="210" spans="1:13" ht="71.25" customHeight="1" x14ac:dyDescent="0.25">
      <c r="A210" s="40" t="s">
        <v>16</v>
      </c>
      <c r="B210" s="49" t="s">
        <v>200</v>
      </c>
      <c r="C210" s="46" t="s">
        <v>513</v>
      </c>
      <c r="D210" s="47" t="s">
        <v>19</v>
      </c>
      <c r="E210" s="47" t="s">
        <v>396</v>
      </c>
      <c r="F210" s="47" t="s">
        <v>699</v>
      </c>
      <c r="G210" s="151">
        <v>2942000</v>
      </c>
      <c r="H210" s="151">
        <v>0</v>
      </c>
      <c r="I210" s="9">
        <f t="shared" si="37"/>
        <v>0</v>
      </c>
    </row>
    <row r="211" spans="1:13" ht="31.5" customHeight="1" x14ac:dyDescent="0.25">
      <c r="A211" s="40" t="s">
        <v>17</v>
      </c>
      <c r="B211" s="41" t="s">
        <v>30</v>
      </c>
      <c r="C211" s="42" t="s">
        <v>513</v>
      </c>
      <c r="D211" s="43" t="s">
        <v>29</v>
      </c>
      <c r="E211" s="43"/>
      <c r="F211" s="43"/>
      <c r="G211" s="8">
        <f>G212</f>
        <v>20462446.73</v>
      </c>
      <c r="H211" s="8">
        <f>H212</f>
        <v>2435016.75</v>
      </c>
      <c r="I211" s="8">
        <f t="shared" si="37"/>
        <v>11.899929574062233</v>
      </c>
      <c r="J211" s="48"/>
    </row>
    <row r="212" spans="1:13" ht="66" customHeight="1" x14ac:dyDescent="0.25">
      <c r="A212" s="40" t="s">
        <v>18</v>
      </c>
      <c r="B212" s="45" t="s">
        <v>927</v>
      </c>
      <c r="C212" s="46" t="s">
        <v>513</v>
      </c>
      <c r="D212" s="47" t="s">
        <v>29</v>
      </c>
      <c r="E212" s="47" t="s">
        <v>386</v>
      </c>
      <c r="F212" s="47"/>
      <c r="G212" s="9">
        <f>G213+G229</f>
        <v>20462446.73</v>
      </c>
      <c r="H212" s="9">
        <f>H213+H229</f>
        <v>2435016.75</v>
      </c>
      <c r="I212" s="9">
        <f t="shared" si="37"/>
        <v>11.899929574062233</v>
      </c>
    </row>
    <row r="213" spans="1:13" s="56" customFormat="1" ht="45" customHeight="1" x14ac:dyDescent="0.25">
      <c r="A213" s="40" t="s">
        <v>21</v>
      </c>
      <c r="B213" s="49" t="s">
        <v>928</v>
      </c>
      <c r="C213" s="46" t="s">
        <v>513</v>
      </c>
      <c r="D213" s="47" t="s">
        <v>29</v>
      </c>
      <c r="E213" s="47" t="s">
        <v>389</v>
      </c>
      <c r="F213" s="47"/>
      <c r="G213" s="18">
        <f>G214+G216+G221+G223+G225+G218+G227</f>
        <v>19362446.73</v>
      </c>
      <c r="H213" s="18">
        <f>H214+H216+H221+H223+H225+H218+H227</f>
        <v>2435016.75</v>
      </c>
      <c r="I213" s="9">
        <f t="shared" si="37"/>
        <v>12.575976496953803</v>
      </c>
      <c r="K213" s="125"/>
      <c r="L213" s="125"/>
    </row>
    <row r="214" spans="1:13" ht="44.25" customHeight="1" x14ac:dyDescent="0.25">
      <c r="A214" s="40" t="s">
        <v>22</v>
      </c>
      <c r="B214" s="45" t="s">
        <v>34</v>
      </c>
      <c r="C214" s="46" t="s">
        <v>513</v>
      </c>
      <c r="D214" s="47" t="s">
        <v>29</v>
      </c>
      <c r="E214" s="47" t="s">
        <v>390</v>
      </c>
      <c r="F214" s="47"/>
      <c r="G214" s="18">
        <f>G215</f>
        <v>10546446.73</v>
      </c>
      <c r="H214" s="18">
        <f>H215</f>
        <v>1450620.88</v>
      </c>
      <c r="I214" s="9">
        <f t="shared" si="37"/>
        <v>13.754593534082163</v>
      </c>
    </row>
    <row r="215" spans="1:13" ht="48" customHeight="1" x14ac:dyDescent="0.25">
      <c r="A215" s="40" t="s">
        <v>23</v>
      </c>
      <c r="B215" s="49" t="s">
        <v>7</v>
      </c>
      <c r="C215" s="46" t="s">
        <v>513</v>
      </c>
      <c r="D215" s="47" t="s">
        <v>29</v>
      </c>
      <c r="E215" s="47" t="s">
        <v>390</v>
      </c>
      <c r="F215" s="47" t="s">
        <v>552</v>
      </c>
      <c r="G215" s="151">
        <v>10546446.73</v>
      </c>
      <c r="H215" s="151">
        <v>1450620.88</v>
      </c>
      <c r="I215" s="9">
        <f t="shared" si="37"/>
        <v>13.754593534082163</v>
      </c>
    </row>
    <row r="216" spans="1:13" ht="42" customHeight="1" x14ac:dyDescent="0.25">
      <c r="A216" s="40" t="s">
        <v>24</v>
      </c>
      <c r="B216" s="45" t="s">
        <v>39</v>
      </c>
      <c r="C216" s="46" t="s">
        <v>513</v>
      </c>
      <c r="D216" s="47" t="s">
        <v>29</v>
      </c>
      <c r="E216" s="47" t="s">
        <v>391</v>
      </c>
      <c r="F216" s="47"/>
      <c r="G216" s="18">
        <f>G217</f>
        <v>3200000</v>
      </c>
      <c r="H216" s="18">
        <f>H217</f>
        <v>0</v>
      </c>
      <c r="I216" s="9">
        <f t="shared" si="37"/>
        <v>0</v>
      </c>
    </row>
    <row r="217" spans="1:13" ht="45.75" customHeight="1" x14ac:dyDescent="0.25">
      <c r="A217" s="40" t="s">
        <v>25</v>
      </c>
      <c r="B217" s="49" t="s">
        <v>7</v>
      </c>
      <c r="C217" s="46" t="s">
        <v>513</v>
      </c>
      <c r="D217" s="47" t="s">
        <v>29</v>
      </c>
      <c r="E217" s="47" t="s">
        <v>391</v>
      </c>
      <c r="F217" s="47" t="s">
        <v>552</v>
      </c>
      <c r="G217" s="151">
        <v>3200000</v>
      </c>
      <c r="H217" s="151">
        <v>0</v>
      </c>
      <c r="I217" s="9">
        <f t="shared" si="37"/>
        <v>0</v>
      </c>
    </row>
    <row r="218" spans="1:13" ht="45.75" customHeight="1" x14ac:dyDescent="0.25">
      <c r="A218" s="40" t="s">
        <v>1006</v>
      </c>
      <c r="B218" s="49" t="s">
        <v>976</v>
      </c>
      <c r="C218" s="46" t="s">
        <v>513</v>
      </c>
      <c r="D218" s="47" t="s">
        <v>29</v>
      </c>
      <c r="E218" s="47" t="s">
        <v>805</v>
      </c>
      <c r="F218" s="47"/>
      <c r="G218" s="18">
        <f>G219+G220</f>
        <v>1656000</v>
      </c>
      <c r="H218" s="18">
        <f>H219+H220</f>
        <v>6854.29</v>
      </c>
      <c r="I218" s="9">
        <f t="shared" si="37"/>
        <v>0.41390640096618359</v>
      </c>
    </row>
    <row r="219" spans="1:13" ht="57.75" customHeight="1" x14ac:dyDescent="0.25">
      <c r="A219" s="40" t="s">
        <v>1007</v>
      </c>
      <c r="B219" s="49" t="s">
        <v>553</v>
      </c>
      <c r="C219" s="46" t="s">
        <v>513</v>
      </c>
      <c r="D219" s="47" t="s">
        <v>29</v>
      </c>
      <c r="E219" s="47" t="s">
        <v>805</v>
      </c>
      <c r="F219" s="47" t="s">
        <v>552</v>
      </c>
      <c r="G219" s="151">
        <v>1626000</v>
      </c>
      <c r="H219" s="151">
        <v>0</v>
      </c>
      <c r="I219" s="9">
        <f t="shared" si="37"/>
        <v>0</v>
      </c>
    </row>
    <row r="220" spans="1:13" ht="34.5" customHeight="1" x14ac:dyDescent="0.25">
      <c r="A220" s="40" t="s">
        <v>1008</v>
      </c>
      <c r="B220" s="49" t="s">
        <v>1113</v>
      </c>
      <c r="C220" s="46" t="s">
        <v>513</v>
      </c>
      <c r="D220" s="47" t="s">
        <v>29</v>
      </c>
      <c r="E220" s="47" t="s">
        <v>805</v>
      </c>
      <c r="F220" s="47" t="s">
        <v>567</v>
      </c>
      <c r="G220" s="151">
        <v>30000</v>
      </c>
      <c r="H220" s="151">
        <v>6854.29</v>
      </c>
      <c r="I220" s="9">
        <f t="shared" si="37"/>
        <v>22.847633333333334</v>
      </c>
    </row>
    <row r="221" spans="1:13" ht="50.25" customHeight="1" x14ac:dyDescent="0.25">
      <c r="A221" s="40" t="s">
        <v>1009</v>
      </c>
      <c r="B221" s="49" t="s">
        <v>323</v>
      </c>
      <c r="C221" s="46" t="s">
        <v>513</v>
      </c>
      <c r="D221" s="47" t="s">
        <v>29</v>
      </c>
      <c r="E221" s="47" t="s">
        <v>324</v>
      </c>
      <c r="F221" s="47"/>
      <c r="G221" s="18">
        <f>G222</f>
        <v>60000</v>
      </c>
      <c r="H221" s="18">
        <f>H222</f>
        <v>0</v>
      </c>
      <c r="I221" s="9">
        <f t="shared" si="37"/>
        <v>0</v>
      </c>
    </row>
    <row r="222" spans="1:13" ht="60" customHeight="1" x14ac:dyDescent="0.25">
      <c r="A222" s="40" t="s">
        <v>26</v>
      </c>
      <c r="B222" s="49" t="s">
        <v>553</v>
      </c>
      <c r="C222" s="46" t="s">
        <v>513</v>
      </c>
      <c r="D222" s="47" t="s">
        <v>29</v>
      </c>
      <c r="E222" s="47" t="s">
        <v>324</v>
      </c>
      <c r="F222" s="47" t="s">
        <v>552</v>
      </c>
      <c r="G222" s="151">
        <v>60000</v>
      </c>
      <c r="H222" s="151">
        <v>0</v>
      </c>
      <c r="I222" s="9">
        <f t="shared" si="37"/>
        <v>0</v>
      </c>
    </row>
    <row r="223" spans="1:13" ht="50.25" customHeight="1" x14ac:dyDescent="0.25">
      <c r="A223" s="40" t="s">
        <v>27</v>
      </c>
      <c r="B223" s="45" t="s">
        <v>52</v>
      </c>
      <c r="C223" s="46" t="s">
        <v>513</v>
      </c>
      <c r="D223" s="47" t="s">
        <v>29</v>
      </c>
      <c r="E223" s="47" t="s">
        <v>392</v>
      </c>
      <c r="F223" s="47"/>
      <c r="G223" s="18">
        <f>G224</f>
        <v>500000</v>
      </c>
      <c r="H223" s="18">
        <f>H224</f>
        <v>0</v>
      </c>
      <c r="I223" s="9">
        <f t="shared" si="37"/>
        <v>0</v>
      </c>
    </row>
    <row r="224" spans="1:13" ht="48.75" customHeight="1" x14ac:dyDescent="0.25">
      <c r="A224" s="40" t="s">
        <v>28</v>
      </c>
      <c r="B224" s="49" t="s">
        <v>7</v>
      </c>
      <c r="C224" s="46" t="s">
        <v>513</v>
      </c>
      <c r="D224" s="47" t="s">
        <v>29</v>
      </c>
      <c r="E224" s="47" t="s">
        <v>392</v>
      </c>
      <c r="F224" s="47" t="s">
        <v>552</v>
      </c>
      <c r="G224" s="151">
        <v>500000</v>
      </c>
      <c r="H224" s="151">
        <v>0</v>
      </c>
      <c r="I224" s="9">
        <f t="shared" si="37"/>
        <v>0</v>
      </c>
    </row>
    <row r="225" spans="1:9" ht="48" customHeight="1" x14ac:dyDescent="0.25">
      <c r="A225" s="40" t="s">
        <v>31</v>
      </c>
      <c r="B225" s="45" t="s">
        <v>55</v>
      </c>
      <c r="C225" s="46" t="s">
        <v>513</v>
      </c>
      <c r="D225" s="47" t="s">
        <v>29</v>
      </c>
      <c r="E225" s="47" t="s">
        <v>393</v>
      </c>
      <c r="F225" s="47"/>
      <c r="G225" s="18">
        <f>G226</f>
        <v>3000000</v>
      </c>
      <c r="H225" s="18">
        <f>H226</f>
        <v>977541.58</v>
      </c>
      <c r="I225" s="9">
        <f t="shared" si="37"/>
        <v>32.584719333333332</v>
      </c>
    </row>
    <row r="226" spans="1:9" ht="71.25" customHeight="1" x14ac:dyDescent="0.25">
      <c r="A226" s="40" t="s">
        <v>32</v>
      </c>
      <c r="B226" s="49" t="s">
        <v>200</v>
      </c>
      <c r="C226" s="46" t="s">
        <v>513</v>
      </c>
      <c r="D226" s="47" t="s">
        <v>29</v>
      </c>
      <c r="E226" s="47" t="s">
        <v>393</v>
      </c>
      <c r="F226" s="47" t="s">
        <v>699</v>
      </c>
      <c r="G226" s="151">
        <v>3000000</v>
      </c>
      <c r="H226" s="151">
        <v>977541.58</v>
      </c>
      <c r="I226" s="9">
        <f t="shared" si="37"/>
        <v>32.584719333333332</v>
      </c>
    </row>
    <row r="227" spans="1:9" ht="34.5" customHeight="1" x14ac:dyDescent="0.25">
      <c r="A227" s="40" t="s">
        <v>33</v>
      </c>
      <c r="B227" s="49" t="s">
        <v>975</v>
      </c>
      <c r="C227" s="46" t="s">
        <v>513</v>
      </c>
      <c r="D227" s="47" t="s">
        <v>29</v>
      </c>
      <c r="E227" s="47" t="s">
        <v>974</v>
      </c>
      <c r="F227" s="47"/>
      <c r="G227" s="18">
        <f>G228</f>
        <v>400000</v>
      </c>
      <c r="H227" s="18">
        <f t="shared" ref="H227" si="44">H228</f>
        <v>0</v>
      </c>
      <c r="I227" s="9">
        <f t="shared" si="37"/>
        <v>0</v>
      </c>
    </row>
    <row r="228" spans="1:9" ht="34.5" customHeight="1" x14ac:dyDescent="0.25">
      <c r="A228" s="40" t="s">
        <v>35</v>
      </c>
      <c r="B228" s="49" t="s">
        <v>7</v>
      </c>
      <c r="C228" s="46" t="s">
        <v>513</v>
      </c>
      <c r="D228" s="47" t="s">
        <v>29</v>
      </c>
      <c r="E228" s="47" t="s">
        <v>974</v>
      </c>
      <c r="F228" s="47" t="s">
        <v>552</v>
      </c>
      <c r="G228" s="151">
        <v>400000</v>
      </c>
      <c r="H228" s="151">
        <v>0</v>
      </c>
      <c r="I228" s="9">
        <f t="shared" si="37"/>
        <v>0</v>
      </c>
    </row>
    <row r="229" spans="1:9" ht="56.25" customHeight="1" x14ac:dyDescent="0.25">
      <c r="A229" s="40" t="s">
        <v>36</v>
      </c>
      <c r="B229" s="49" t="s">
        <v>929</v>
      </c>
      <c r="C229" s="46" t="s">
        <v>513</v>
      </c>
      <c r="D229" s="47" t="s">
        <v>29</v>
      </c>
      <c r="E229" s="47" t="s">
        <v>394</v>
      </c>
      <c r="F229" s="47"/>
      <c r="G229" s="18">
        <f>G230+G232</f>
        <v>1100000</v>
      </c>
      <c r="H229" s="18">
        <f t="shared" ref="H229" si="45">H230+H232</f>
        <v>0</v>
      </c>
      <c r="I229" s="9">
        <f t="shared" si="37"/>
        <v>0</v>
      </c>
    </row>
    <row r="230" spans="1:9" ht="39.75" customHeight="1" x14ac:dyDescent="0.25">
      <c r="A230" s="40" t="s">
        <v>37</v>
      </c>
      <c r="B230" s="49" t="s">
        <v>251</v>
      </c>
      <c r="C230" s="46" t="s">
        <v>513</v>
      </c>
      <c r="D230" s="47" t="s">
        <v>29</v>
      </c>
      <c r="E230" s="47" t="s">
        <v>395</v>
      </c>
      <c r="F230" s="47"/>
      <c r="G230" s="18">
        <f>G231</f>
        <v>400000</v>
      </c>
      <c r="H230" s="18">
        <f>H231</f>
        <v>0</v>
      </c>
      <c r="I230" s="9">
        <f t="shared" si="37"/>
        <v>0</v>
      </c>
    </row>
    <row r="231" spans="1:9" ht="64.5" customHeight="1" x14ac:dyDescent="0.25">
      <c r="A231" s="40" t="s">
        <v>38</v>
      </c>
      <c r="B231" s="49" t="s">
        <v>200</v>
      </c>
      <c r="C231" s="46" t="s">
        <v>513</v>
      </c>
      <c r="D231" s="47" t="s">
        <v>29</v>
      </c>
      <c r="E231" s="47" t="s">
        <v>395</v>
      </c>
      <c r="F231" s="47" t="s">
        <v>699</v>
      </c>
      <c r="G231" s="151">
        <v>400000</v>
      </c>
      <c r="H231" s="151">
        <v>0</v>
      </c>
      <c r="I231" s="9">
        <f t="shared" si="37"/>
        <v>0</v>
      </c>
    </row>
    <row r="232" spans="1:9" ht="64.5" customHeight="1" x14ac:dyDescent="0.25">
      <c r="A232" s="40" t="s">
        <v>40</v>
      </c>
      <c r="B232" s="49" t="s">
        <v>1063</v>
      </c>
      <c r="C232" s="46" t="s">
        <v>513</v>
      </c>
      <c r="D232" s="47" t="s">
        <v>29</v>
      </c>
      <c r="E232" s="47" t="s">
        <v>1062</v>
      </c>
      <c r="F232" s="47"/>
      <c r="G232" s="18">
        <f>G233</f>
        <v>700000</v>
      </c>
      <c r="H232" s="18">
        <f t="shared" ref="H232" si="46">H233</f>
        <v>0</v>
      </c>
      <c r="I232" s="9">
        <f t="shared" si="37"/>
        <v>0</v>
      </c>
    </row>
    <row r="233" spans="1:9" ht="45" customHeight="1" x14ac:dyDescent="0.25">
      <c r="A233" s="40" t="s">
        <v>41</v>
      </c>
      <c r="B233" s="49" t="s">
        <v>553</v>
      </c>
      <c r="C233" s="46" t="s">
        <v>513</v>
      </c>
      <c r="D233" s="47" t="s">
        <v>29</v>
      </c>
      <c r="E233" s="47" t="s">
        <v>1062</v>
      </c>
      <c r="F233" s="47" t="s">
        <v>552</v>
      </c>
      <c r="G233" s="151">
        <v>700000</v>
      </c>
      <c r="H233" s="151">
        <v>0</v>
      </c>
      <c r="I233" s="9">
        <f t="shared" si="37"/>
        <v>0</v>
      </c>
    </row>
    <row r="234" spans="1:9" ht="37.5" customHeight="1" x14ac:dyDescent="0.25">
      <c r="A234" s="40" t="s">
        <v>42</v>
      </c>
      <c r="B234" s="51" t="s">
        <v>837</v>
      </c>
      <c r="C234" s="42" t="s">
        <v>513</v>
      </c>
      <c r="D234" s="43" t="s">
        <v>838</v>
      </c>
      <c r="E234" s="43"/>
      <c r="F234" s="43"/>
      <c r="G234" s="19">
        <f>G235</f>
        <v>500000</v>
      </c>
      <c r="H234" s="19">
        <f>H235</f>
        <v>145152</v>
      </c>
      <c r="I234" s="8">
        <f t="shared" si="37"/>
        <v>29.0304</v>
      </c>
    </row>
    <row r="235" spans="1:9" ht="39" customHeight="1" x14ac:dyDescent="0.25">
      <c r="A235" s="40" t="s">
        <v>43</v>
      </c>
      <c r="B235" s="45" t="s">
        <v>541</v>
      </c>
      <c r="C235" s="46" t="s">
        <v>513</v>
      </c>
      <c r="D235" s="47" t="s">
        <v>838</v>
      </c>
      <c r="E235" s="47" t="s">
        <v>351</v>
      </c>
      <c r="F235" s="47"/>
      <c r="G235" s="10">
        <f>G238+G236</f>
        <v>500000</v>
      </c>
      <c r="H235" s="10">
        <f>H238+H236</f>
        <v>145152</v>
      </c>
      <c r="I235" s="9">
        <f t="shared" si="37"/>
        <v>29.0304</v>
      </c>
    </row>
    <row r="236" spans="1:9" ht="70.5" customHeight="1" x14ac:dyDescent="0.25">
      <c r="A236" s="40" t="s">
        <v>44</v>
      </c>
      <c r="B236" s="119" t="s">
        <v>1104</v>
      </c>
      <c r="C236" s="46" t="s">
        <v>513</v>
      </c>
      <c r="D236" s="47" t="s">
        <v>838</v>
      </c>
      <c r="E236" s="47" t="s">
        <v>1105</v>
      </c>
      <c r="F236" s="147"/>
      <c r="G236" s="10">
        <f>G237</f>
        <v>300000</v>
      </c>
      <c r="H236" s="10">
        <f>H237</f>
        <v>145152</v>
      </c>
      <c r="I236" s="9">
        <f t="shared" si="37"/>
        <v>48.384</v>
      </c>
    </row>
    <row r="237" spans="1:9" ht="39" customHeight="1" x14ac:dyDescent="0.25">
      <c r="A237" s="40" t="s">
        <v>45</v>
      </c>
      <c r="B237" s="119" t="s">
        <v>7</v>
      </c>
      <c r="C237" s="46" t="s">
        <v>513</v>
      </c>
      <c r="D237" s="47" t="s">
        <v>838</v>
      </c>
      <c r="E237" s="47" t="s">
        <v>1105</v>
      </c>
      <c r="F237" s="47" t="s">
        <v>552</v>
      </c>
      <c r="G237" s="151">
        <v>300000</v>
      </c>
      <c r="H237" s="151">
        <v>145152</v>
      </c>
      <c r="I237" s="9">
        <f t="shared" si="37"/>
        <v>48.384</v>
      </c>
    </row>
    <row r="238" spans="1:9" ht="90" customHeight="1" x14ac:dyDescent="0.25">
      <c r="A238" s="40" t="s">
        <v>46</v>
      </c>
      <c r="B238" s="49" t="s">
        <v>68</v>
      </c>
      <c r="C238" s="46" t="s">
        <v>513</v>
      </c>
      <c r="D238" s="47" t="s">
        <v>838</v>
      </c>
      <c r="E238" s="47" t="s">
        <v>396</v>
      </c>
      <c r="F238" s="47"/>
      <c r="G238" s="10">
        <f t="shared" ref="G238:H238" si="47">G239</f>
        <v>200000</v>
      </c>
      <c r="H238" s="10">
        <f t="shared" si="47"/>
        <v>0</v>
      </c>
      <c r="I238" s="9">
        <f t="shared" si="37"/>
        <v>0</v>
      </c>
    </row>
    <row r="239" spans="1:9" ht="54.75" customHeight="1" x14ac:dyDescent="0.25">
      <c r="A239" s="40" t="s">
        <v>47</v>
      </c>
      <c r="B239" s="49" t="s">
        <v>7</v>
      </c>
      <c r="C239" s="46" t="s">
        <v>513</v>
      </c>
      <c r="D239" s="47" t="s">
        <v>838</v>
      </c>
      <c r="E239" s="47" t="s">
        <v>396</v>
      </c>
      <c r="F239" s="47" t="s">
        <v>552</v>
      </c>
      <c r="G239" s="151">
        <v>200000</v>
      </c>
      <c r="H239" s="151">
        <v>0</v>
      </c>
      <c r="I239" s="9">
        <f t="shared" si="37"/>
        <v>0</v>
      </c>
    </row>
    <row r="240" spans="1:9" ht="29.25" customHeight="1" x14ac:dyDescent="0.25">
      <c r="A240" s="40" t="s">
        <v>48</v>
      </c>
      <c r="B240" s="41" t="s">
        <v>74</v>
      </c>
      <c r="C240" s="42" t="s">
        <v>513</v>
      </c>
      <c r="D240" s="43" t="s">
        <v>73</v>
      </c>
      <c r="E240" s="43"/>
      <c r="F240" s="43"/>
      <c r="G240" s="8">
        <f t="shared" ref="G240:H242" si="48">G241</f>
        <v>1504000</v>
      </c>
      <c r="H240" s="8">
        <f t="shared" si="48"/>
        <v>200000</v>
      </c>
      <c r="I240" s="8">
        <f t="shared" si="37"/>
        <v>13.297872340425531</v>
      </c>
    </row>
    <row r="241" spans="1:12" s="56" customFormat="1" ht="30" x14ac:dyDescent="0.25">
      <c r="A241" s="40" t="s">
        <v>49</v>
      </c>
      <c r="B241" s="41" t="s">
        <v>77</v>
      </c>
      <c r="C241" s="42" t="s">
        <v>513</v>
      </c>
      <c r="D241" s="43" t="s">
        <v>76</v>
      </c>
      <c r="E241" s="43"/>
      <c r="F241" s="43"/>
      <c r="G241" s="8">
        <f t="shared" si="48"/>
        <v>1504000</v>
      </c>
      <c r="H241" s="8">
        <f t="shared" si="48"/>
        <v>200000</v>
      </c>
      <c r="I241" s="8">
        <f t="shared" si="37"/>
        <v>13.297872340425531</v>
      </c>
      <c r="K241" s="125"/>
      <c r="L241" s="125"/>
    </row>
    <row r="242" spans="1:12" ht="45" x14ac:dyDescent="0.25">
      <c r="A242" s="40" t="s">
        <v>50</v>
      </c>
      <c r="B242" s="45" t="s">
        <v>920</v>
      </c>
      <c r="C242" s="46" t="s">
        <v>513</v>
      </c>
      <c r="D242" s="47" t="s">
        <v>76</v>
      </c>
      <c r="E242" s="47" t="s">
        <v>372</v>
      </c>
      <c r="F242" s="47"/>
      <c r="G242" s="9">
        <f t="shared" si="48"/>
        <v>1504000</v>
      </c>
      <c r="H242" s="9">
        <f t="shared" si="48"/>
        <v>200000</v>
      </c>
      <c r="I242" s="9">
        <f t="shared" si="37"/>
        <v>13.297872340425531</v>
      </c>
    </row>
    <row r="243" spans="1:12" ht="39.75" customHeight="1" x14ac:dyDescent="0.25">
      <c r="A243" s="40" t="s">
        <v>51</v>
      </c>
      <c r="B243" s="45" t="s">
        <v>135</v>
      </c>
      <c r="C243" s="46" t="s">
        <v>513</v>
      </c>
      <c r="D243" s="47" t="s">
        <v>76</v>
      </c>
      <c r="E243" s="47" t="s">
        <v>397</v>
      </c>
      <c r="F243" s="47"/>
      <c r="G243" s="18">
        <f>G246+G248+G250+G252+G244</f>
        <v>1504000</v>
      </c>
      <c r="H243" s="18">
        <f>H246+H248+H250+H252+H244</f>
        <v>200000</v>
      </c>
      <c r="I243" s="9">
        <f t="shared" si="37"/>
        <v>13.297872340425531</v>
      </c>
    </row>
    <row r="244" spans="1:12" ht="39.75" customHeight="1" x14ac:dyDescent="0.25">
      <c r="A244" s="40" t="s">
        <v>53</v>
      </c>
      <c r="B244" s="45" t="s">
        <v>849</v>
      </c>
      <c r="C244" s="46" t="s">
        <v>513</v>
      </c>
      <c r="D244" s="47" t="s">
        <v>76</v>
      </c>
      <c r="E244" s="47" t="s">
        <v>850</v>
      </c>
      <c r="F244" s="47"/>
      <c r="G244" s="18">
        <f>G245</f>
        <v>64000</v>
      </c>
      <c r="H244" s="18">
        <f>H245</f>
        <v>0</v>
      </c>
      <c r="I244" s="9">
        <f t="shared" si="37"/>
        <v>0</v>
      </c>
    </row>
    <row r="245" spans="1:12" ht="47.25" customHeight="1" x14ac:dyDescent="0.25">
      <c r="A245" s="40" t="s">
        <v>54</v>
      </c>
      <c r="B245" s="49" t="s">
        <v>553</v>
      </c>
      <c r="C245" s="46" t="s">
        <v>513</v>
      </c>
      <c r="D245" s="47" t="s">
        <v>76</v>
      </c>
      <c r="E245" s="47" t="s">
        <v>850</v>
      </c>
      <c r="F245" s="47" t="s">
        <v>552</v>
      </c>
      <c r="G245" s="151">
        <v>64000</v>
      </c>
      <c r="H245" s="151">
        <v>0</v>
      </c>
      <c r="I245" s="9">
        <f t="shared" si="37"/>
        <v>0</v>
      </c>
    </row>
    <row r="246" spans="1:12" ht="36" customHeight="1" x14ac:dyDescent="0.25">
      <c r="A246" s="40" t="s">
        <v>56</v>
      </c>
      <c r="B246" s="49" t="s">
        <v>762</v>
      </c>
      <c r="C246" s="46" t="s">
        <v>513</v>
      </c>
      <c r="D246" s="47" t="s">
        <v>76</v>
      </c>
      <c r="E246" s="47" t="s">
        <v>763</v>
      </c>
      <c r="F246" s="47"/>
      <c r="G246" s="18">
        <f>G247</f>
        <v>1200000</v>
      </c>
      <c r="H246" s="18">
        <f>H247</f>
        <v>200000</v>
      </c>
      <c r="I246" s="9">
        <f t="shared" si="37"/>
        <v>16.666666666666664</v>
      </c>
    </row>
    <row r="247" spans="1:12" ht="53.25" customHeight="1" x14ac:dyDescent="0.25">
      <c r="A247" s="40" t="s">
        <v>57</v>
      </c>
      <c r="B247" s="49" t="s">
        <v>553</v>
      </c>
      <c r="C247" s="46" t="s">
        <v>513</v>
      </c>
      <c r="D247" s="47" t="s">
        <v>76</v>
      </c>
      <c r="E247" s="47" t="s">
        <v>763</v>
      </c>
      <c r="F247" s="47" t="s">
        <v>552</v>
      </c>
      <c r="G247" s="151">
        <v>1200000</v>
      </c>
      <c r="H247" s="151">
        <v>200000</v>
      </c>
      <c r="I247" s="9">
        <f t="shared" si="37"/>
        <v>16.666666666666664</v>
      </c>
    </row>
    <row r="248" spans="1:12" ht="51.75" customHeight="1" x14ac:dyDescent="0.25">
      <c r="A248" s="40" t="s">
        <v>552</v>
      </c>
      <c r="B248" s="45" t="s">
        <v>86</v>
      </c>
      <c r="C248" s="46" t="s">
        <v>513</v>
      </c>
      <c r="D248" s="47" t="s">
        <v>76</v>
      </c>
      <c r="E248" s="47" t="s">
        <v>398</v>
      </c>
      <c r="F248" s="47"/>
      <c r="G248" s="18">
        <f>G249</f>
        <v>30000</v>
      </c>
      <c r="H248" s="18">
        <f>H249</f>
        <v>0</v>
      </c>
      <c r="I248" s="9">
        <f t="shared" si="37"/>
        <v>0</v>
      </c>
    </row>
    <row r="249" spans="1:12" ht="52.5" customHeight="1" x14ac:dyDescent="0.25">
      <c r="A249" s="40" t="s">
        <v>58</v>
      </c>
      <c r="B249" s="49" t="s">
        <v>553</v>
      </c>
      <c r="C249" s="46" t="s">
        <v>513</v>
      </c>
      <c r="D249" s="47" t="s">
        <v>76</v>
      </c>
      <c r="E249" s="47" t="s">
        <v>398</v>
      </c>
      <c r="F249" s="47" t="s">
        <v>552</v>
      </c>
      <c r="G249" s="151">
        <v>30000</v>
      </c>
      <c r="H249" s="151">
        <v>0</v>
      </c>
      <c r="I249" s="9">
        <f t="shared" si="37"/>
        <v>0</v>
      </c>
    </row>
    <row r="250" spans="1:12" ht="38.25" customHeight="1" x14ac:dyDescent="0.25">
      <c r="A250" s="40" t="s">
        <v>59</v>
      </c>
      <c r="B250" s="45" t="s">
        <v>87</v>
      </c>
      <c r="C250" s="46" t="s">
        <v>513</v>
      </c>
      <c r="D250" s="47" t="s">
        <v>76</v>
      </c>
      <c r="E250" s="47" t="s">
        <v>399</v>
      </c>
      <c r="F250" s="47"/>
      <c r="G250" s="18">
        <f>G251</f>
        <v>10000</v>
      </c>
      <c r="H250" s="18">
        <f>H251</f>
        <v>0</v>
      </c>
      <c r="I250" s="9">
        <f t="shared" si="37"/>
        <v>0</v>
      </c>
    </row>
    <row r="251" spans="1:12" ht="46.5" customHeight="1" x14ac:dyDescent="0.25">
      <c r="A251" s="40" t="s">
        <v>60</v>
      </c>
      <c r="B251" s="49" t="s">
        <v>7</v>
      </c>
      <c r="C251" s="46" t="s">
        <v>513</v>
      </c>
      <c r="D251" s="47" t="s">
        <v>76</v>
      </c>
      <c r="E251" s="47" t="s">
        <v>399</v>
      </c>
      <c r="F251" s="47" t="s">
        <v>552</v>
      </c>
      <c r="G251" s="151">
        <v>10000</v>
      </c>
      <c r="H251" s="151">
        <v>0</v>
      </c>
      <c r="I251" s="9">
        <f t="shared" si="37"/>
        <v>0</v>
      </c>
    </row>
    <row r="252" spans="1:12" ht="46.5" customHeight="1" x14ac:dyDescent="0.25">
      <c r="A252" s="40" t="s">
        <v>62</v>
      </c>
      <c r="B252" s="49" t="s">
        <v>809</v>
      </c>
      <c r="C252" s="46" t="s">
        <v>513</v>
      </c>
      <c r="D252" s="47" t="s">
        <v>76</v>
      </c>
      <c r="E252" s="47" t="s">
        <v>843</v>
      </c>
      <c r="F252" s="47"/>
      <c r="G252" s="18">
        <f>G253</f>
        <v>200000</v>
      </c>
      <c r="H252" s="18">
        <f>H253</f>
        <v>0</v>
      </c>
      <c r="I252" s="9">
        <f t="shared" si="37"/>
        <v>0</v>
      </c>
    </row>
    <row r="253" spans="1:12" ht="46.5" customHeight="1" x14ac:dyDescent="0.25">
      <c r="A253" s="40" t="s">
        <v>63</v>
      </c>
      <c r="B253" s="49" t="s">
        <v>7</v>
      </c>
      <c r="C253" s="46" t="s">
        <v>513</v>
      </c>
      <c r="D253" s="47" t="s">
        <v>76</v>
      </c>
      <c r="E253" s="47" t="s">
        <v>843</v>
      </c>
      <c r="F253" s="47" t="s">
        <v>552</v>
      </c>
      <c r="G253" s="151">
        <v>200000</v>
      </c>
      <c r="H253" s="151">
        <v>0</v>
      </c>
      <c r="I253" s="9">
        <f t="shared" si="37"/>
        <v>0</v>
      </c>
    </row>
    <row r="254" spans="1:12" ht="27" customHeight="1" x14ac:dyDescent="0.25">
      <c r="A254" s="40" t="s">
        <v>64</v>
      </c>
      <c r="B254" s="41" t="s">
        <v>93</v>
      </c>
      <c r="C254" s="42" t="s">
        <v>513</v>
      </c>
      <c r="D254" s="43" t="s">
        <v>92</v>
      </c>
      <c r="E254" s="43"/>
      <c r="F254" s="43"/>
      <c r="G254" s="8">
        <f t="shared" ref="G254:H258" si="49">G255</f>
        <v>38810687</v>
      </c>
      <c r="H254" s="8">
        <f t="shared" si="49"/>
        <v>0</v>
      </c>
      <c r="I254" s="8">
        <f t="shared" si="37"/>
        <v>0</v>
      </c>
    </row>
    <row r="255" spans="1:12" ht="29.25" customHeight="1" x14ac:dyDescent="0.25">
      <c r="A255" s="40" t="s">
        <v>65</v>
      </c>
      <c r="B255" s="41" t="s">
        <v>214</v>
      </c>
      <c r="C255" s="42" t="s">
        <v>513</v>
      </c>
      <c r="D255" s="43" t="s">
        <v>213</v>
      </c>
      <c r="E255" s="43"/>
      <c r="F255" s="43"/>
      <c r="G255" s="8">
        <f t="shared" si="49"/>
        <v>38810687</v>
      </c>
      <c r="H255" s="8">
        <f t="shared" si="49"/>
        <v>0</v>
      </c>
      <c r="I255" s="8">
        <f t="shared" si="37"/>
        <v>0</v>
      </c>
    </row>
    <row r="256" spans="1:12" ht="46.5" customHeight="1" x14ac:dyDescent="0.25">
      <c r="A256" s="40" t="s">
        <v>66</v>
      </c>
      <c r="B256" s="72" t="s">
        <v>1039</v>
      </c>
      <c r="C256" s="46" t="s">
        <v>513</v>
      </c>
      <c r="D256" s="47" t="s">
        <v>213</v>
      </c>
      <c r="E256" s="47" t="s">
        <v>410</v>
      </c>
      <c r="F256" s="43"/>
      <c r="G256" s="9">
        <f t="shared" si="49"/>
        <v>38810687</v>
      </c>
      <c r="H256" s="9">
        <f t="shared" si="49"/>
        <v>0</v>
      </c>
      <c r="I256" s="9">
        <f t="shared" si="37"/>
        <v>0</v>
      </c>
    </row>
    <row r="257" spans="1:13" ht="46.5" customHeight="1" x14ac:dyDescent="0.25">
      <c r="A257" s="40" t="s">
        <v>67</v>
      </c>
      <c r="B257" s="45" t="s">
        <v>839</v>
      </c>
      <c r="C257" s="46" t="s">
        <v>513</v>
      </c>
      <c r="D257" s="47" t="s">
        <v>213</v>
      </c>
      <c r="E257" s="47" t="s">
        <v>419</v>
      </c>
      <c r="F257" s="47"/>
      <c r="G257" s="9">
        <f>G258+G260</f>
        <v>38810687</v>
      </c>
      <c r="H257" s="9">
        <f>H258+H260</f>
        <v>0</v>
      </c>
      <c r="I257" s="9">
        <f t="shared" si="37"/>
        <v>0</v>
      </c>
    </row>
    <row r="258" spans="1:13" ht="46.5" customHeight="1" x14ac:dyDescent="0.25">
      <c r="A258" s="40" t="s">
        <v>69</v>
      </c>
      <c r="B258" s="45" t="s">
        <v>1054</v>
      </c>
      <c r="C258" s="46" t="s">
        <v>513</v>
      </c>
      <c r="D258" s="47" t="s">
        <v>213</v>
      </c>
      <c r="E258" s="47" t="s">
        <v>982</v>
      </c>
      <c r="F258" s="47"/>
      <c r="G258" s="9">
        <f t="shared" si="49"/>
        <v>17465000</v>
      </c>
      <c r="H258" s="9">
        <f t="shared" si="49"/>
        <v>0</v>
      </c>
      <c r="I258" s="9">
        <f t="shared" si="37"/>
        <v>0</v>
      </c>
    </row>
    <row r="259" spans="1:13" ht="46.5" customHeight="1" x14ac:dyDescent="0.25">
      <c r="A259" s="40" t="s">
        <v>72</v>
      </c>
      <c r="B259" s="49" t="s">
        <v>7</v>
      </c>
      <c r="C259" s="46" t="s">
        <v>513</v>
      </c>
      <c r="D259" s="47" t="s">
        <v>213</v>
      </c>
      <c r="E259" s="47" t="s">
        <v>982</v>
      </c>
      <c r="F259" s="47" t="s">
        <v>552</v>
      </c>
      <c r="G259" s="151">
        <v>17465000</v>
      </c>
      <c r="H259" s="151">
        <v>0</v>
      </c>
      <c r="I259" s="9">
        <f t="shared" si="37"/>
        <v>0</v>
      </c>
    </row>
    <row r="260" spans="1:13" ht="46.5" customHeight="1" x14ac:dyDescent="0.25">
      <c r="A260" s="40" t="s">
        <v>75</v>
      </c>
      <c r="B260" s="49" t="s">
        <v>1089</v>
      </c>
      <c r="C260" s="46" t="s">
        <v>513</v>
      </c>
      <c r="D260" s="47" t="s">
        <v>213</v>
      </c>
      <c r="E260" s="47" t="s">
        <v>1088</v>
      </c>
      <c r="F260" s="47"/>
      <c r="G260" s="9">
        <f>G261</f>
        <v>21345687</v>
      </c>
      <c r="H260" s="9">
        <f t="shared" ref="H260" si="50">H261</f>
        <v>0</v>
      </c>
      <c r="I260" s="9">
        <f t="shared" si="37"/>
        <v>0</v>
      </c>
    </row>
    <row r="261" spans="1:13" ht="46.5" customHeight="1" x14ac:dyDescent="0.25">
      <c r="A261" s="40" t="s">
        <v>78</v>
      </c>
      <c r="B261" s="49" t="s">
        <v>7</v>
      </c>
      <c r="C261" s="46" t="s">
        <v>513</v>
      </c>
      <c r="D261" s="47" t="s">
        <v>213</v>
      </c>
      <c r="E261" s="47" t="s">
        <v>1088</v>
      </c>
      <c r="F261" s="47" t="s">
        <v>552</v>
      </c>
      <c r="G261" s="151">
        <v>21345687</v>
      </c>
      <c r="H261" s="151">
        <v>0</v>
      </c>
      <c r="I261" s="9">
        <f t="shared" si="37"/>
        <v>0</v>
      </c>
    </row>
    <row r="262" spans="1:13" ht="24.75" customHeight="1" x14ac:dyDescent="0.25">
      <c r="A262" s="40" t="s">
        <v>79</v>
      </c>
      <c r="B262" s="41" t="s">
        <v>310</v>
      </c>
      <c r="C262" s="42" t="s">
        <v>513</v>
      </c>
      <c r="D262" s="43" t="s">
        <v>309</v>
      </c>
      <c r="E262" s="43"/>
      <c r="F262" s="43"/>
      <c r="G262" s="8">
        <f>G263+G289+G282</f>
        <v>32277588.850000001</v>
      </c>
      <c r="H262" s="8">
        <f>H263+H289+H282</f>
        <v>11865442.249999998</v>
      </c>
      <c r="I262" s="8">
        <f t="shared" si="37"/>
        <v>36.760621448959306</v>
      </c>
      <c r="J262" s="48"/>
    </row>
    <row r="263" spans="1:13" ht="21" customHeight="1" x14ac:dyDescent="0.25">
      <c r="A263" s="40" t="s">
        <v>80</v>
      </c>
      <c r="B263" s="41" t="s">
        <v>313</v>
      </c>
      <c r="C263" s="42" t="s">
        <v>513</v>
      </c>
      <c r="D263" s="43" t="s">
        <v>312</v>
      </c>
      <c r="E263" s="43"/>
      <c r="F263" s="43"/>
      <c r="G263" s="8">
        <f>G264+G270</f>
        <v>28179100</v>
      </c>
      <c r="H263" s="8">
        <f>H264+H270</f>
        <v>9710923.1099999994</v>
      </c>
      <c r="I263" s="8">
        <f t="shared" ref="I263:I326" si="51">H263/G263*100</f>
        <v>34.461438122580205</v>
      </c>
    </row>
    <row r="264" spans="1:13" ht="45" x14ac:dyDescent="0.25">
      <c r="A264" s="40" t="s">
        <v>81</v>
      </c>
      <c r="B264" s="45" t="s">
        <v>964</v>
      </c>
      <c r="C264" s="46" t="s">
        <v>513</v>
      </c>
      <c r="D264" s="47" t="s">
        <v>312</v>
      </c>
      <c r="E264" s="47" t="s">
        <v>400</v>
      </c>
      <c r="F264" s="47"/>
      <c r="G264" s="9">
        <f>G265</f>
        <v>100000</v>
      </c>
      <c r="H264" s="9">
        <f>H265</f>
        <v>0</v>
      </c>
      <c r="I264" s="9">
        <f t="shared" si="51"/>
        <v>0</v>
      </c>
    </row>
    <row r="265" spans="1:13" ht="81" customHeight="1" x14ac:dyDescent="0.25">
      <c r="A265" s="40" t="s">
        <v>82</v>
      </c>
      <c r="B265" s="45" t="s">
        <v>965</v>
      </c>
      <c r="C265" s="46" t="s">
        <v>513</v>
      </c>
      <c r="D265" s="47" t="s">
        <v>312</v>
      </c>
      <c r="E265" s="47" t="s">
        <v>402</v>
      </c>
      <c r="F265" s="47"/>
      <c r="G265" s="18">
        <f>G266+G268</f>
        <v>100000</v>
      </c>
      <c r="H265" s="18">
        <f>H266+H268</f>
        <v>0</v>
      </c>
      <c r="I265" s="9">
        <f t="shared" si="51"/>
        <v>0</v>
      </c>
    </row>
    <row r="266" spans="1:13" ht="56.25" customHeight="1" x14ac:dyDescent="0.25">
      <c r="A266" s="40" t="s">
        <v>83</v>
      </c>
      <c r="B266" s="49" t="s">
        <v>187</v>
      </c>
      <c r="C266" s="46" t="s">
        <v>513</v>
      </c>
      <c r="D266" s="47" t="s">
        <v>312</v>
      </c>
      <c r="E266" s="47" t="s">
        <v>403</v>
      </c>
      <c r="F266" s="47"/>
      <c r="G266" s="18">
        <f>G267</f>
        <v>80000</v>
      </c>
      <c r="H266" s="18">
        <f>H267</f>
        <v>0</v>
      </c>
      <c r="I266" s="9">
        <f t="shared" si="51"/>
        <v>0</v>
      </c>
    </row>
    <row r="267" spans="1:13" ht="38.25" customHeight="1" x14ac:dyDescent="0.25">
      <c r="A267" s="40" t="s">
        <v>84</v>
      </c>
      <c r="B267" s="49" t="s">
        <v>514</v>
      </c>
      <c r="C267" s="46" t="s">
        <v>513</v>
      </c>
      <c r="D267" s="47" t="s">
        <v>312</v>
      </c>
      <c r="E267" s="47" t="s">
        <v>403</v>
      </c>
      <c r="F267" s="47" t="s">
        <v>626</v>
      </c>
      <c r="G267" s="151">
        <v>80000</v>
      </c>
      <c r="H267" s="151">
        <v>0</v>
      </c>
      <c r="I267" s="9">
        <f t="shared" si="51"/>
        <v>0</v>
      </c>
    </row>
    <row r="268" spans="1:13" ht="54" customHeight="1" x14ac:dyDescent="0.25">
      <c r="A268" s="40" t="s">
        <v>85</v>
      </c>
      <c r="B268" s="49" t="s">
        <v>188</v>
      </c>
      <c r="C268" s="46" t="s">
        <v>513</v>
      </c>
      <c r="D268" s="47" t="s">
        <v>312</v>
      </c>
      <c r="E268" s="47" t="s">
        <v>404</v>
      </c>
      <c r="F268" s="47"/>
      <c r="G268" s="18">
        <f>G269</f>
        <v>20000</v>
      </c>
      <c r="H268" s="18">
        <f>H269</f>
        <v>0</v>
      </c>
      <c r="I268" s="9">
        <f t="shared" si="51"/>
        <v>0</v>
      </c>
    </row>
    <row r="269" spans="1:13" ht="39.75" customHeight="1" x14ac:dyDescent="0.25">
      <c r="A269" s="40" t="s">
        <v>1010</v>
      </c>
      <c r="B269" s="49" t="s">
        <v>346</v>
      </c>
      <c r="C269" s="46" t="s">
        <v>513</v>
      </c>
      <c r="D269" s="47" t="s">
        <v>312</v>
      </c>
      <c r="E269" s="47" t="s">
        <v>404</v>
      </c>
      <c r="F269" s="47" t="s">
        <v>626</v>
      </c>
      <c r="G269" s="151">
        <v>20000</v>
      </c>
      <c r="H269" s="151">
        <v>0</v>
      </c>
      <c r="I269" s="9">
        <f t="shared" si="51"/>
        <v>0</v>
      </c>
    </row>
    <row r="270" spans="1:13" ht="36" customHeight="1" x14ac:dyDescent="0.25">
      <c r="A270" s="40" t="s">
        <v>1011</v>
      </c>
      <c r="B270" s="45" t="s">
        <v>541</v>
      </c>
      <c r="C270" s="46" t="s">
        <v>513</v>
      </c>
      <c r="D270" s="47" t="s">
        <v>312</v>
      </c>
      <c r="E270" s="47" t="s">
        <v>351</v>
      </c>
      <c r="F270" s="43"/>
      <c r="G270" s="9">
        <f>G271+G274+G277+G280</f>
        <v>28079100</v>
      </c>
      <c r="H270" s="9">
        <f>H271+H274+H277+H280</f>
        <v>9710923.1099999994</v>
      </c>
      <c r="I270" s="9">
        <f t="shared" si="51"/>
        <v>34.584167975469299</v>
      </c>
    </row>
    <row r="271" spans="1:13" ht="172.5" customHeight="1" x14ac:dyDescent="0.2">
      <c r="A271" s="40" t="s">
        <v>1012</v>
      </c>
      <c r="B271" s="45" t="s">
        <v>349</v>
      </c>
      <c r="C271" s="46" t="s">
        <v>513</v>
      </c>
      <c r="D271" s="47" t="s">
        <v>312</v>
      </c>
      <c r="E271" s="47" t="s">
        <v>405</v>
      </c>
      <c r="F271" s="47"/>
      <c r="G271" s="18">
        <f>SUM(G272:G273)</f>
        <v>1770400</v>
      </c>
      <c r="H271" s="18">
        <f>SUM(H272:H273)</f>
        <v>454011.22</v>
      </c>
      <c r="I271" s="9">
        <f t="shared" si="51"/>
        <v>25.644556032535021</v>
      </c>
      <c r="J271" s="48"/>
      <c r="K271" s="48"/>
      <c r="L271" s="48"/>
      <c r="M271" s="48"/>
    </row>
    <row r="272" spans="1:13" ht="47.25" customHeight="1" x14ac:dyDescent="0.25">
      <c r="A272" s="40" t="s">
        <v>88</v>
      </c>
      <c r="B272" s="49" t="s">
        <v>7</v>
      </c>
      <c r="C272" s="46" t="s">
        <v>513</v>
      </c>
      <c r="D272" s="47" t="s">
        <v>312</v>
      </c>
      <c r="E272" s="47" t="s">
        <v>405</v>
      </c>
      <c r="F272" s="47" t="s">
        <v>552</v>
      </c>
      <c r="G272" s="151">
        <v>15000</v>
      </c>
      <c r="H272" s="151">
        <v>4760.17</v>
      </c>
      <c r="I272" s="9">
        <f t="shared" si="51"/>
        <v>31.734466666666666</v>
      </c>
    </row>
    <row r="273" spans="1:13" ht="40.5" customHeight="1" x14ac:dyDescent="0.25">
      <c r="A273" s="40" t="s">
        <v>89</v>
      </c>
      <c r="B273" s="49" t="s">
        <v>153</v>
      </c>
      <c r="C273" s="46" t="s">
        <v>513</v>
      </c>
      <c r="D273" s="47" t="s">
        <v>312</v>
      </c>
      <c r="E273" s="47" t="s">
        <v>405</v>
      </c>
      <c r="F273" s="47" t="s">
        <v>70</v>
      </c>
      <c r="G273" s="151">
        <v>1755400</v>
      </c>
      <c r="H273" s="151">
        <v>449251.05</v>
      </c>
      <c r="I273" s="9">
        <f t="shared" si="51"/>
        <v>25.592517374957275</v>
      </c>
    </row>
    <row r="274" spans="1:13" ht="186" customHeight="1" x14ac:dyDescent="0.2">
      <c r="A274" s="40" t="s">
        <v>90</v>
      </c>
      <c r="B274" s="68" t="s">
        <v>350</v>
      </c>
      <c r="C274" s="46" t="s">
        <v>513</v>
      </c>
      <c r="D274" s="47" t="s">
        <v>312</v>
      </c>
      <c r="E274" s="47" t="s">
        <v>406</v>
      </c>
      <c r="F274" s="47"/>
      <c r="G274" s="18">
        <f>SUM(G275:G276)</f>
        <v>18281900</v>
      </c>
      <c r="H274" s="18">
        <f>SUM(H275:H276)</f>
        <v>6165379.1200000001</v>
      </c>
      <c r="I274" s="9">
        <f t="shared" si="51"/>
        <v>33.723951668043256</v>
      </c>
      <c r="J274" s="48"/>
      <c r="K274" s="48"/>
      <c r="L274" s="48"/>
      <c r="M274" s="48"/>
    </row>
    <row r="275" spans="1:13" ht="50.25" customHeight="1" x14ac:dyDescent="0.25">
      <c r="A275" s="40" t="s">
        <v>91</v>
      </c>
      <c r="B275" s="49" t="s">
        <v>553</v>
      </c>
      <c r="C275" s="46" t="s">
        <v>513</v>
      </c>
      <c r="D275" s="47" t="s">
        <v>312</v>
      </c>
      <c r="E275" s="47" t="s">
        <v>406</v>
      </c>
      <c r="F275" s="47" t="s">
        <v>552</v>
      </c>
      <c r="G275" s="151">
        <v>350000</v>
      </c>
      <c r="H275" s="151">
        <v>75120.710000000006</v>
      </c>
      <c r="I275" s="9">
        <f t="shared" si="51"/>
        <v>21.463059999999999</v>
      </c>
    </row>
    <row r="276" spans="1:13" ht="42.75" customHeight="1" x14ac:dyDescent="0.25">
      <c r="A276" s="40" t="s">
        <v>94</v>
      </c>
      <c r="B276" s="49" t="s">
        <v>255</v>
      </c>
      <c r="C276" s="46" t="s">
        <v>513</v>
      </c>
      <c r="D276" s="47" t="s">
        <v>312</v>
      </c>
      <c r="E276" s="47" t="s">
        <v>406</v>
      </c>
      <c r="F276" s="47" t="s">
        <v>70</v>
      </c>
      <c r="G276" s="151">
        <v>17931900</v>
      </c>
      <c r="H276" s="151">
        <v>6090258.4100000001</v>
      </c>
      <c r="I276" s="9">
        <f t="shared" si="51"/>
        <v>33.963263290560398</v>
      </c>
    </row>
    <row r="277" spans="1:13" ht="191.25" customHeight="1" x14ac:dyDescent="0.25">
      <c r="A277" s="40" t="s">
        <v>97</v>
      </c>
      <c r="B277" s="69" t="s">
        <v>485</v>
      </c>
      <c r="C277" s="46" t="s">
        <v>513</v>
      </c>
      <c r="D277" s="47" t="s">
        <v>312</v>
      </c>
      <c r="E277" s="46" t="s">
        <v>407</v>
      </c>
      <c r="F277" s="43"/>
      <c r="G277" s="18">
        <f>SUM(G278:G279)</f>
        <v>7972500</v>
      </c>
      <c r="H277" s="18">
        <f t="shared" ref="H277" si="52">SUM(H278:H279)</f>
        <v>3037232.77</v>
      </c>
      <c r="I277" s="9">
        <f t="shared" si="51"/>
        <v>38.096365882721855</v>
      </c>
    </row>
    <row r="278" spans="1:13" ht="49.5" customHeight="1" x14ac:dyDescent="0.25">
      <c r="A278" s="40" t="s">
        <v>98</v>
      </c>
      <c r="B278" s="49" t="s">
        <v>7</v>
      </c>
      <c r="C278" s="46" t="s">
        <v>513</v>
      </c>
      <c r="D278" s="47" t="s">
        <v>312</v>
      </c>
      <c r="E278" s="46" t="s">
        <v>407</v>
      </c>
      <c r="F278" s="47" t="s">
        <v>552</v>
      </c>
      <c r="G278" s="151">
        <v>143000</v>
      </c>
      <c r="H278" s="151">
        <v>37554.79</v>
      </c>
      <c r="I278" s="9">
        <f t="shared" si="51"/>
        <v>26.262090909090908</v>
      </c>
    </row>
    <row r="279" spans="1:13" ht="42" customHeight="1" x14ac:dyDescent="0.25">
      <c r="A279" s="40" t="s">
        <v>100</v>
      </c>
      <c r="B279" s="49" t="s">
        <v>153</v>
      </c>
      <c r="C279" s="46" t="s">
        <v>513</v>
      </c>
      <c r="D279" s="47" t="s">
        <v>312</v>
      </c>
      <c r="E279" s="46" t="s">
        <v>407</v>
      </c>
      <c r="F279" s="47" t="s">
        <v>70</v>
      </c>
      <c r="G279" s="151">
        <v>7829500</v>
      </c>
      <c r="H279" s="151">
        <v>2999677.98</v>
      </c>
      <c r="I279" s="9">
        <f t="shared" si="51"/>
        <v>38.312510121974583</v>
      </c>
    </row>
    <row r="280" spans="1:13" ht="77.25" customHeight="1" x14ac:dyDescent="0.25">
      <c r="A280" s="40" t="s">
        <v>102</v>
      </c>
      <c r="B280" s="49" t="s">
        <v>801</v>
      </c>
      <c r="C280" s="46" t="s">
        <v>513</v>
      </c>
      <c r="D280" s="47" t="s">
        <v>312</v>
      </c>
      <c r="E280" s="46" t="s">
        <v>800</v>
      </c>
      <c r="F280" s="47"/>
      <c r="G280" s="18">
        <f>G281</f>
        <v>54300</v>
      </c>
      <c r="H280" s="18">
        <f>H281</f>
        <v>54300</v>
      </c>
      <c r="I280" s="9">
        <f t="shared" si="51"/>
        <v>100</v>
      </c>
    </row>
    <row r="281" spans="1:13" ht="42" customHeight="1" x14ac:dyDescent="0.25">
      <c r="A281" s="40" t="s">
        <v>103</v>
      </c>
      <c r="B281" s="49" t="s">
        <v>153</v>
      </c>
      <c r="C281" s="46" t="s">
        <v>513</v>
      </c>
      <c r="D281" s="47" t="s">
        <v>312</v>
      </c>
      <c r="E281" s="46" t="s">
        <v>800</v>
      </c>
      <c r="F281" s="47" t="s">
        <v>70</v>
      </c>
      <c r="G281" s="151">
        <v>54300</v>
      </c>
      <c r="H281" s="151">
        <v>54300</v>
      </c>
      <c r="I281" s="9">
        <f t="shared" si="51"/>
        <v>100</v>
      </c>
    </row>
    <row r="282" spans="1:13" ht="30" customHeight="1" x14ac:dyDescent="0.25">
      <c r="A282" s="40" t="s">
        <v>104</v>
      </c>
      <c r="B282" s="51" t="s">
        <v>806</v>
      </c>
      <c r="C282" s="42" t="s">
        <v>513</v>
      </c>
      <c r="D282" s="43" t="s">
        <v>807</v>
      </c>
      <c r="E282" s="42"/>
      <c r="F282" s="43"/>
      <c r="G282" s="8">
        <f>G283</f>
        <v>1909688.85</v>
      </c>
      <c r="H282" s="8">
        <f>H283</f>
        <v>1604635.2</v>
      </c>
      <c r="I282" s="8">
        <f t="shared" si="51"/>
        <v>84.026002455845088</v>
      </c>
    </row>
    <row r="283" spans="1:13" ht="60" customHeight="1" x14ac:dyDescent="0.25">
      <c r="A283" s="40" t="s">
        <v>107</v>
      </c>
      <c r="B283" s="45" t="s">
        <v>964</v>
      </c>
      <c r="C283" s="46" t="s">
        <v>513</v>
      </c>
      <c r="D283" s="47" t="s">
        <v>807</v>
      </c>
      <c r="E283" s="46" t="s">
        <v>400</v>
      </c>
      <c r="F283" s="43"/>
      <c r="G283" s="9">
        <f t="shared" ref="G283:H283" si="53">G284</f>
        <v>1909688.85</v>
      </c>
      <c r="H283" s="9">
        <f t="shared" si="53"/>
        <v>1604635.2</v>
      </c>
      <c r="I283" s="9">
        <f t="shared" si="51"/>
        <v>84.026002455845088</v>
      </c>
    </row>
    <row r="284" spans="1:13" ht="46.5" customHeight="1" x14ac:dyDescent="0.25">
      <c r="A284" s="40" t="s">
        <v>108</v>
      </c>
      <c r="B284" s="49" t="s">
        <v>966</v>
      </c>
      <c r="C284" s="46" t="s">
        <v>513</v>
      </c>
      <c r="D284" s="47" t="s">
        <v>807</v>
      </c>
      <c r="E284" s="47" t="s">
        <v>401</v>
      </c>
      <c r="F284" s="47"/>
      <c r="G284" s="9">
        <f>G285+G287</f>
        <v>1909688.85</v>
      </c>
      <c r="H284" s="9">
        <f>H285+H287</f>
        <v>1604635.2</v>
      </c>
      <c r="I284" s="9">
        <f t="shared" si="51"/>
        <v>84.026002455845088</v>
      </c>
    </row>
    <row r="285" spans="1:13" ht="46.5" customHeight="1" x14ac:dyDescent="0.25">
      <c r="A285" s="40" t="s">
        <v>109</v>
      </c>
      <c r="B285" s="49" t="s">
        <v>808</v>
      </c>
      <c r="C285" s="46" t="s">
        <v>513</v>
      </c>
      <c r="D285" s="47" t="s">
        <v>807</v>
      </c>
      <c r="E285" s="62" t="s">
        <v>765</v>
      </c>
      <c r="F285" s="47"/>
      <c r="G285" s="18">
        <f>G286</f>
        <v>75820.05</v>
      </c>
      <c r="H285" s="18">
        <f>H286</f>
        <v>0</v>
      </c>
      <c r="I285" s="9">
        <f t="shared" si="51"/>
        <v>0</v>
      </c>
    </row>
    <row r="286" spans="1:13" ht="46.5" customHeight="1" x14ac:dyDescent="0.25">
      <c r="A286" s="40" t="s">
        <v>110</v>
      </c>
      <c r="B286" s="49" t="s">
        <v>153</v>
      </c>
      <c r="C286" s="46" t="s">
        <v>513</v>
      </c>
      <c r="D286" s="47" t="s">
        <v>807</v>
      </c>
      <c r="E286" s="66" t="s">
        <v>765</v>
      </c>
      <c r="F286" s="47" t="s">
        <v>70</v>
      </c>
      <c r="G286" s="151">
        <v>75820.05</v>
      </c>
      <c r="H286" s="151">
        <v>0</v>
      </c>
      <c r="I286" s="9">
        <f t="shared" si="51"/>
        <v>0</v>
      </c>
    </row>
    <row r="287" spans="1:13" ht="46.5" customHeight="1" x14ac:dyDescent="0.25">
      <c r="A287" s="40" t="s">
        <v>111</v>
      </c>
      <c r="B287" s="49" t="s">
        <v>1110</v>
      </c>
      <c r="C287" s="46" t="s">
        <v>513</v>
      </c>
      <c r="D287" s="47" t="s">
        <v>807</v>
      </c>
      <c r="E287" s="47" t="s">
        <v>1111</v>
      </c>
      <c r="F287" s="47"/>
      <c r="G287" s="18">
        <f>G288</f>
        <v>1833868.8</v>
      </c>
      <c r="H287" s="18">
        <f t="shared" ref="H287" si="54">H288</f>
        <v>1604635.2</v>
      </c>
      <c r="I287" s="9">
        <f t="shared" si="51"/>
        <v>87.5</v>
      </c>
    </row>
    <row r="288" spans="1:13" ht="46.5" customHeight="1" x14ac:dyDescent="0.25">
      <c r="A288" s="40" t="s">
        <v>113</v>
      </c>
      <c r="B288" s="49" t="s">
        <v>153</v>
      </c>
      <c r="C288" s="46" t="s">
        <v>513</v>
      </c>
      <c r="D288" s="47" t="s">
        <v>807</v>
      </c>
      <c r="E288" s="146" t="s">
        <v>1111</v>
      </c>
      <c r="F288" s="47" t="s">
        <v>70</v>
      </c>
      <c r="G288" s="151">
        <v>1833868.8</v>
      </c>
      <c r="H288" s="151">
        <v>1604635.2</v>
      </c>
      <c r="I288" s="9">
        <f t="shared" si="51"/>
        <v>87.5</v>
      </c>
    </row>
    <row r="289" spans="1:9" ht="30.75" customHeight="1" x14ac:dyDescent="0.25">
      <c r="A289" s="40" t="s">
        <v>115</v>
      </c>
      <c r="B289" s="41" t="s">
        <v>487</v>
      </c>
      <c r="C289" s="42" t="s">
        <v>513</v>
      </c>
      <c r="D289" s="43" t="s">
        <v>486</v>
      </c>
      <c r="E289" s="43"/>
      <c r="F289" s="43"/>
      <c r="G289" s="8">
        <f>G290+G301+G304</f>
        <v>2188800</v>
      </c>
      <c r="H289" s="8">
        <f t="shared" ref="H289" si="55">H290+H301+H304</f>
        <v>549883.93999999994</v>
      </c>
      <c r="I289" s="8">
        <f t="shared" si="51"/>
        <v>25.122621527777778</v>
      </c>
    </row>
    <row r="290" spans="1:9" ht="45" x14ac:dyDescent="0.25">
      <c r="A290" s="40" t="s">
        <v>325</v>
      </c>
      <c r="B290" s="45" t="s">
        <v>964</v>
      </c>
      <c r="C290" s="46" t="s">
        <v>513</v>
      </c>
      <c r="D290" s="47" t="s">
        <v>486</v>
      </c>
      <c r="E290" s="47" t="s">
        <v>400</v>
      </c>
      <c r="F290" s="47"/>
      <c r="G290" s="9">
        <f>G291</f>
        <v>205000</v>
      </c>
      <c r="H290" s="9">
        <f t="shared" ref="H290" si="56">H291</f>
        <v>35000</v>
      </c>
      <c r="I290" s="9">
        <f t="shared" si="51"/>
        <v>17.073170731707318</v>
      </c>
    </row>
    <row r="291" spans="1:9" ht="75" x14ac:dyDescent="0.25">
      <c r="A291" s="40" t="s">
        <v>326</v>
      </c>
      <c r="B291" s="45" t="s">
        <v>965</v>
      </c>
      <c r="C291" s="46" t="s">
        <v>513</v>
      </c>
      <c r="D291" s="47" t="s">
        <v>486</v>
      </c>
      <c r="E291" s="47" t="s">
        <v>402</v>
      </c>
      <c r="F291" s="47"/>
      <c r="G291" s="18">
        <f>G292+G294+G296+G298</f>
        <v>205000</v>
      </c>
      <c r="H291" s="18">
        <f t="shared" ref="H291" si="57">H292+H294+H296+H298</f>
        <v>35000</v>
      </c>
      <c r="I291" s="9">
        <f t="shared" si="51"/>
        <v>17.073170731707318</v>
      </c>
    </row>
    <row r="292" spans="1:9" ht="41.25" customHeight="1" x14ac:dyDescent="0.25">
      <c r="A292" s="40" t="s">
        <v>205</v>
      </c>
      <c r="B292" s="49" t="s">
        <v>171</v>
      </c>
      <c r="C292" s="46" t="s">
        <v>513</v>
      </c>
      <c r="D292" s="47" t="s">
        <v>486</v>
      </c>
      <c r="E292" s="47" t="s">
        <v>761</v>
      </c>
      <c r="F292" s="47"/>
      <c r="G292" s="18">
        <f>G293</f>
        <v>150000</v>
      </c>
      <c r="H292" s="18">
        <f t="shared" ref="H292" si="58">H293</f>
        <v>15000</v>
      </c>
      <c r="I292" s="9">
        <f t="shared" si="51"/>
        <v>10</v>
      </c>
    </row>
    <row r="293" spans="1:9" ht="72" customHeight="1" x14ac:dyDescent="0.25">
      <c r="A293" s="40" t="s">
        <v>206</v>
      </c>
      <c r="B293" s="45" t="s">
        <v>936</v>
      </c>
      <c r="C293" s="46" t="s">
        <v>513</v>
      </c>
      <c r="D293" s="47" t="s">
        <v>486</v>
      </c>
      <c r="E293" s="47" t="s">
        <v>761</v>
      </c>
      <c r="F293" s="47" t="s">
        <v>451</v>
      </c>
      <c r="G293" s="151">
        <v>150000</v>
      </c>
      <c r="H293" s="151">
        <v>15000</v>
      </c>
      <c r="I293" s="9">
        <f t="shared" si="51"/>
        <v>10</v>
      </c>
    </row>
    <row r="294" spans="1:9" ht="38.25" customHeight="1" x14ac:dyDescent="0.25">
      <c r="A294" s="40" t="s">
        <v>207</v>
      </c>
      <c r="B294" s="49" t="s">
        <v>198</v>
      </c>
      <c r="C294" s="46" t="s">
        <v>513</v>
      </c>
      <c r="D294" s="47" t="s">
        <v>486</v>
      </c>
      <c r="E294" s="47" t="s">
        <v>408</v>
      </c>
      <c r="F294" s="47"/>
      <c r="G294" s="18">
        <f>G295</f>
        <v>20000</v>
      </c>
      <c r="H294" s="18">
        <f>H295</f>
        <v>0</v>
      </c>
      <c r="I294" s="9">
        <f t="shared" si="51"/>
        <v>0</v>
      </c>
    </row>
    <row r="295" spans="1:9" ht="50.25" customHeight="1" x14ac:dyDescent="0.25">
      <c r="A295" s="40" t="s">
        <v>209</v>
      </c>
      <c r="B295" s="49" t="s">
        <v>7</v>
      </c>
      <c r="C295" s="46" t="s">
        <v>513</v>
      </c>
      <c r="D295" s="47" t="s">
        <v>486</v>
      </c>
      <c r="E295" s="47" t="s">
        <v>408</v>
      </c>
      <c r="F295" s="47" t="s">
        <v>552</v>
      </c>
      <c r="G295" s="151">
        <v>20000</v>
      </c>
      <c r="H295" s="151">
        <v>0</v>
      </c>
      <c r="I295" s="9">
        <f t="shared" si="51"/>
        <v>0</v>
      </c>
    </row>
    <row r="296" spans="1:9" ht="78.75" customHeight="1" x14ac:dyDescent="0.25">
      <c r="A296" s="40" t="s">
        <v>210</v>
      </c>
      <c r="B296" s="49" t="s">
        <v>184</v>
      </c>
      <c r="C296" s="46" t="s">
        <v>513</v>
      </c>
      <c r="D296" s="47" t="s">
        <v>486</v>
      </c>
      <c r="E296" s="47" t="s">
        <v>409</v>
      </c>
      <c r="F296" s="47"/>
      <c r="G296" s="18">
        <f>G297</f>
        <v>20000</v>
      </c>
      <c r="H296" s="18">
        <f>H297</f>
        <v>20000</v>
      </c>
      <c r="I296" s="9">
        <f t="shared" si="51"/>
        <v>100</v>
      </c>
    </row>
    <row r="297" spans="1:9" ht="52.5" customHeight="1" x14ac:dyDescent="0.25">
      <c r="A297" s="40" t="s">
        <v>211</v>
      </c>
      <c r="B297" s="49" t="s">
        <v>553</v>
      </c>
      <c r="C297" s="46" t="s">
        <v>513</v>
      </c>
      <c r="D297" s="47" t="s">
        <v>486</v>
      </c>
      <c r="E297" s="47" t="s">
        <v>409</v>
      </c>
      <c r="F297" s="47" t="s">
        <v>552</v>
      </c>
      <c r="G297" s="151">
        <v>20000</v>
      </c>
      <c r="H297" s="151">
        <v>20000</v>
      </c>
      <c r="I297" s="9">
        <f t="shared" si="51"/>
        <v>100</v>
      </c>
    </row>
    <row r="298" spans="1:9" ht="50.25" customHeight="1" x14ac:dyDescent="0.25">
      <c r="A298" s="40" t="s">
        <v>212</v>
      </c>
      <c r="B298" s="49" t="s">
        <v>185</v>
      </c>
      <c r="C298" s="46" t="s">
        <v>513</v>
      </c>
      <c r="D298" s="47" t="s">
        <v>486</v>
      </c>
      <c r="E298" s="47" t="s">
        <v>186</v>
      </c>
      <c r="F298" s="47"/>
      <c r="G298" s="18">
        <f>SUM(G299:G300)</f>
        <v>15000</v>
      </c>
      <c r="H298" s="18">
        <f t="shared" ref="H298" si="59">SUM(H299:H300)</f>
        <v>0</v>
      </c>
      <c r="I298" s="9">
        <f t="shared" si="51"/>
        <v>0</v>
      </c>
    </row>
    <row r="299" spans="1:9" ht="54.75" customHeight="1" x14ac:dyDescent="0.25">
      <c r="A299" s="40" t="s">
        <v>215</v>
      </c>
      <c r="B299" s="49" t="s">
        <v>825</v>
      </c>
      <c r="C299" s="46" t="s">
        <v>513</v>
      </c>
      <c r="D299" s="47" t="s">
        <v>486</v>
      </c>
      <c r="E299" s="47" t="s">
        <v>186</v>
      </c>
      <c r="F299" s="47" t="s">
        <v>552</v>
      </c>
      <c r="G299" s="151">
        <v>1000</v>
      </c>
      <c r="H299" s="151">
        <v>0</v>
      </c>
      <c r="I299" s="9">
        <f t="shared" si="51"/>
        <v>0</v>
      </c>
    </row>
    <row r="300" spans="1:9" ht="48.75" customHeight="1" x14ac:dyDescent="0.25">
      <c r="A300" s="40" t="s">
        <v>873</v>
      </c>
      <c r="B300" s="49" t="s">
        <v>153</v>
      </c>
      <c r="C300" s="46" t="s">
        <v>513</v>
      </c>
      <c r="D300" s="47" t="s">
        <v>486</v>
      </c>
      <c r="E300" s="47" t="s">
        <v>186</v>
      </c>
      <c r="F300" s="47" t="s">
        <v>70</v>
      </c>
      <c r="G300" s="151">
        <v>14000</v>
      </c>
      <c r="H300" s="151">
        <v>0</v>
      </c>
      <c r="I300" s="9">
        <f t="shared" si="51"/>
        <v>0</v>
      </c>
    </row>
    <row r="301" spans="1:9" ht="62.25" customHeight="1" x14ac:dyDescent="0.25">
      <c r="A301" s="40" t="s">
        <v>874</v>
      </c>
      <c r="B301" s="45" t="s">
        <v>826</v>
      </c>
      <c r="C301" s="46" t="s">
        <v>513</v>
      </c>
      <c r="D301" s="47" t="s">
        <v>486</v>
      </c>
      <c r="E301" s="47" t="s">
        <v>438</v>
      </c>
      <c r="F301" s="47"/>
      <c r="G301" s="18">
        <f t="shared" ref="G301:H302" si="60">G302</f>
        <v>80000</v>
      </c>
      <c r="H301" s="18">
        <f t="shared" si="60"/>
        <v>80000</v>
      </c>
      <c r="I301" s="9">
        <f t="shared" si="51"/>
        <v>100</v>
      </c>
    </row>
    <row r="302" spans="1:9" ht="36.75" customHeight="1" x14ac:dyDescent="0.25">
      <c r="A302" s="40" t="s">
        <v>875</v>
      </c>
      <c r="B302" s="49" t="s">
        <v>197</v>
      </c>
      <c r="C302" s="46" t="s">
        <v>513</v>
      </c>
      <c r="D302" s="47" t="s">
        <v>486</v>
      </c>
      <c r="E302" s="47" t="s">
        <v>823</v>
      </c>
      <c r="F302" s="47"/>
      <c r="G302" s="18">
        <f t="shared" si="60"/>
        <v>80000</v>
      </c>
      <c r="H302" s="18">
        <f t="shared" si="60"/>
        <v>80000</v>
      </c>
      <c r="I302" s="9">
        <f t="shared" si="51"/>
        <v>100</v>
      </c>
    </row>
    <row r="303" spans="1:9" ht="65.25" customHeight="1" x14ac:dyDescent="0.25">
      <c r="A303" s="40" t="s">
        <v>876</v>
      </c>
      <c r="B303" s="49" t="s">
        <v>936</v>
      </c>
      <c r="C303" s="46" t="s">
        <v>513</v>
      </c>
      <c r="D303" s="47" t="s">
        <v>486</v>
      </c>
      <c r="E303" s="47" t="s">
        <v>823</v>
      </c>
      <c r="F303" s="47" t="s">
        <v>451</v>
      </c>
      <c r="G303" s="151">
        <v>80000</v>
      </c>
      <c r="H303" s="151">
        <v>80000</v>
      </c>
      <c r="I303" s="9">
        <f t="shared" si="51"/>
        <v>100</v>
      </c>
    </row>
    <row r="304" spans="1:9" ht="30" customHeight="1" x14ac:dyDescent="0.25">
      <c r="A304" s="40" t="s">
        <v>877</v>
      </c>
      <c r="B304" s="45" t="s">
        <v>541</v>
      </c>
      <c r="C304" s="46" t="s">
        <v>513</v>
      </c>
      <c r="D304" s="47" t="s">
        <v>486</v>
      </c>
      <c r="E304" s="47" t="s">
        <v>351</v>
      </c>
      <c r="F304" s="43"/>
      <c r="G304" s="9">
        <f>G305+G307</f>
        <v>1903800</v>
      </c>
      <c r="H304" s="9">
        <f t="shared" ref="H304" si="61">H305+H307</f>
        <v>434883.94</v>
      </c>
      <c r="I304" s="9">
        <f t="shared" si="51"/>
        <v>22.842942535980669</v>
      </c>
    </row>
    <row r="305" spans="1:12" ht="150" x14ac:dyDescent="0.25">
      <c r="A305" s="40" t="s">
        <v>878</v>
      </c>
      <c r="B305" s="45" t="s">
        <v>349</v>
      </c>
      <c r="C305" s="46" t="s">
        <v>513</v>
      </c>
      <c r="D305" s="47" t="s">
        <v>486</v>
      </c>
      <c r="E305" s="47" t="s">
        <v>405</v>
      </c>
      <c r="F305" s="47"/>
      <c r="G305" s="9">
        <f>G306</f>
        <v>114800</v>
      </c>
      <c r="H305" s="9">
        <f t="shared" ref="H305" si="62">H306</f>
        <v>12385.93</v>
      </c>
      <c r="I305" s="9">
        <f t="shared" si="51"/>
        <v>10.789137630662021</v>
      </c>
    </row>
    <row r="306" spans="1:12" ht="39" customHeight="1" x14ac:dyDescent="0.25">
      <c r="A306" s="40" t="s">
        <v>879</v>
      </c>
      <c r="B306" s="45" t="s">
        <v>544</v>
      </c>
      <c r="C306" s="46" t="s">
        <v>513</v>
      </c>
      <c r="D306" s="47" t="s">
        <v>486</v>
      </c>
      <c r="E306" s="47" t="s">
        <v>405</v>
      </c>
      <c r="F306" s="47" t="s">
        <v>543</v>
      </c>
      <c r="G306" s="151">
        <v>114800</v>
      </c>
      <c r="H306" s="151">
        <v>12385.93</v>
      </c>
      <c r="I306" s="9">
        <f t="shared" si="51"/>
        <v>10.789137630662021</v>
      </c>
    </row>
    <row r="307" spans="1:12" ht="165" x14ac:dyDescent="0.25">
      <c r="A307" s="40" t="s">
        <v>880</v>
      </c>
      <c r="B307" s="68" t="s">
        <v>350</v>
      </c>
      <c r="C307" s="46" t="s">
        <v>513</v>
      </c>
      <c r="D307" s="47" t="s">
        <v>486</v>
      </c>
      <c r="E307" s="47" t="s">
        <v>406</v>
      </c>
      <c r="F307" s="47"/>
      <c r="G307" s="18">
        <f>SUM(G308:G309)</f>
        <v>1789000</v>
      </c>
      <c r="H307" s="18">
        <f t="shared" ref="H307" si="63">SUM(H308:H309)</f>
        <v>422498.01</v>
      </c>
      <c r="I307" s="9">
        <f t="shared" si="51"/>
        <v>23.616434320849638</v>
      </c>
      <c r="J307" s="48"/>
    </row>
    <row r="308" spans="1:12" ht="45" x14ac:dyDescent="0.25">
      <c r="A308" s="40" t="s">
        <v>881</v>
      </c>
      <c r="B308" s="45" t="s">
        <v>544</v>
      </c>
      <c r="C308" s="46" t="s">
        <v>513</v>
      </c>
      <c r="D308" s="47" t="s">
        <v>486</v>
      </c>
      <c r="E308" s="47" t="s">
        <v>406</v>
      </c>
      <c r="F308" s="47" t="s">
        <v>543</v>
      </c>
      <c r="G308" s="151">
        <v>1516479</v>
      </c>
      <c r="H308" s="151">
        <v>314308.26</v>
      </c>
      <c r="I308" s="9">
        <f t="shared" si="51"/>
        <v>20.726186119293445</v>
      </c>
    </row>
    <row r="309" spans="1:12" ht="45" x14ac:dyDescent="0.25">
      <c r="A309" s="40" t="s">
        <v>882</v>
      </c>
      <c r="B309" s="49" t="s">
        <v>553</v>
      </c>
      <c r="C309" s="46" t="s">
        <v>513</v>
      </c>
      <c r="D309" s="47" t="s">
        <v>486</v>
      </c>
      <c r="E309" s="47" t="s">
        <v>406</v>
      </c>
      <c r="F309" s="47" t="s">
        <v>552</v>
      </c>
      <c r="G309" s="151">
        <v>272521</v>
      </c>
      <c r="H309" s="151">
        <v>108189.75</v>
      </c>
      <c r="I309" s="9">
        <f t="shared" si="51"/>
        <v>39.699601131655911</v>
      </c>
    </row>
    <row r="310" spans="1:12" ht="24" customHeight="1" x14ac:dyDescent="0.25">
      <c r="A310" s="40" t="s">
        <v>883</v>
      </c>
      <c r="B310" s="51" t="s">
        <v>497</v>
      </c>
      <c r="C310" s="42" t="s">
        <v>513</v>
      </c>
      <c r="D310" s="43" t="s">
        <v>496</v>
      </c>
      <c r="E310" s="47"/>
      <c r="F310" s="47"/>
      <c r="G310" s="8">
        <f>G311</f>
        <v>2752040</v>
      </c>
      <c r="H310" s="8">
        <f t="shared" ref="H310:H314" si="64">H311</f>
        <v>688008</v>
      </c>
      <c r="I310" s="8">
        <f t="shared" si="51"/>
        <v>24.999927326637696</v>
      </c>
    </row>
    <row r="311" spans="1:12" ht="27.75" customHeight="1" x14ac:dyDescent="0.25">
      <c r="A311" s="40" t="s">
        <v>884</v>
      </c>
      <c r="B311" s="41" t="s">
        <v>499</v>
      </c>
      <c r="C311" s="42" t="s">
        <v>513</v>
      </c>
      <c r="D311" s="43" t="s">
        <v>498</v>
      </c>
      <c r="E311" s="43"/>
      <c r="F311" s="43"/>
      <c r="G311" s="8">
        <f>G312</f>
        <v>2752040</v>
      </c>
      <c r="H311" s="8">
        <f t="shared" si="64"/>
        <v>688008</v>
      </c>
      <c r="I311" s="8">
        <f t="shared" si="51"/>
        <v>24.999927326637696</v>
      </c>
    </row>
    <row r="312" spans="1:12" ht="49.5" customHeight="1" x14ac:dyDescent="0.25">
      <c r="A312" s="40" t="s">
        <v>885</v>
      </c>
      <c r="B312" s="72" t="s">
        <v>1038</v>
      </c>
      <c r="C312" s="46" t="s">
        <v>513</v>
      </c>
      <c r="D312" s="47" t="s">
        <v>498</v>
      </c>
      <c r="E312" s="47" t="s">
        <v>354</v>
      </c>
      <c r="F312" s="43"/>
      <c r="G312" s="9">
        <f>G313</f>
        <v>2752040</v>
      </c>
      <c r="H312" s="9">
        <f t="shared" si="64"/>
        <v>688008</v>
      </c>
      <c r="I312" s="9">
        <f t="shared" si="51"/>
        <v>24.999927326637696</v>
      </c>
    </row>
    <row r="313" spans="1:12" ht="55.5" customHeight="1" x14ac:dyDescent="0.25">
      <c r="A313" s="40" t="s">
        <v>226</v>
      </c>
      <c r="B313" s="45" t="s">
        <v>129</v>
      </c>
      <c r="C313" s="46" t="s">
        <v>513</v>
      </c>
      <c r="D313" s="47" t="s">
        <v>498</v>
      </c>
      <c r="E313" s="47" t="s">
        <v>359</v>
      </c>
      <c r="F313" s="43"/>
      <c r="G313" s="9">
        <f>G314</f>
        <v>2752040</v>
      </c>
      <c r="H313" s="9">
        <f t="shared" si="64"/>
        <v>688008</v>
      </c>
      <c r="I313" s="9">
        <f t="shared" si="51"/>
        <v>24.999927326637696</v>
      </c>
    </row>
    <row r="314" spans="1:12" ht="30.75" customHeight="1" x14ac:dyDescent="0.25">
      <c r="A314" s="40" t="s">
        <v>227</v>
      </c>
      <c r="B314" s="45" t="s">
        <v>136</v>
      </c>
      <c r="C314" s="46" t="s">
        <v>513</v>
      </c>
      <c r="D314" s="47" t="s">
        <v>498</v>
      </c>
      <c r="E314" s="47" t="s">
        <v>483</v>
      </c>
      <c r="F314" s="43"/>
      <c r="G314" s="9">
        <f>G315</f>
        <v>2752040</v>
      </c>
      <c r="H314" s="9">
        <f t="shared" si="64"/>
        <v>688008</v>
      </c>
      <c r="I314" s="9">
        <f t="shared" si="51"/>
        <v>24.999927326637696</v>
      </c>
    </row>
    <row r="315" spans="1:12" ht="30.75" customHeight="1" x14ac:dyDescent="0.25">
      <c r="A315" s="40" t="s">
        <v>228</v>
      </c>
      <c r="B315" s="45" t="s">
        <v>106</v>
      </c>
      <c r="C315" s="46" t="s">
        <v>513</v>
      </c>
      <c r="D315" s="47" t="s">
        <v>498</v>
      </c>
      <c r="E315" s="47" t="s">
        <v>483</v>
      </c>
      <c r="F315" s="47" t="s">
        <v>105</v>
      </c>
      <c r="G315" s="151">
        <v>2752040</v>
      </c>
      <c r="H315" s="151">
        <v>688008</v>
      </c>
      <c r="I315" s="9">
        <f t="shared" si="51"/>
        <v>24.999927326637696</v>
      </c>
      <c r="J315" s="48"/>
    </row>
    <row r="316" spans="1:12" ht="39.75" customHeight="1" x14ac:dyDescent="0.25">
      <c r="A316" s="40" t="s">
        <v>230</v>
      </c>
      <c r="B316" s="41" t="s">
        <v>515</v>
      </c>
      <c r="C316" s="42" t="s">
        <v>516</v>
      </c>
      <c r="D316" s="47"/>
      <c r="E316" s="47"/>
      <c r="F316" s="47"/>
      <c r="G316" s="8">
        <f>G317+G403</f>
        <v>521985710.88</v>
      </c>
      <c r="H316" s="8">
        <f>H317+H403</f>
        <v>123843876.41000001</v>
      </c>
      <c r="I316" s="8">
        <f t="shared" si="51"/>
        <v>23.72552999606356</v>
      </c>
      <c r="J316" s="48"/>
    </row>
    <row r="317" spans="1:12" s="56" customFormat="1" ht="16.5" customHeight="1" x14ac:dyDescent="0.25">
      <c r="A317" s="40" t="s">
        <v>231</v>
      </c>
      <c r="B317" s="41" t="s">
        <v>93</v>
      </c>
      <c r="C317" s="42" t="s">
        <v>516</v>
      </c>
      <c r="D317" s="43" t="s">
        <v>92</v>
      </c>
      <c r="E317" s="43"/>
      <c r="F317" s="43"/>
      <c r="G317" s="8">
        <f>G318+G331+G359+G369</f>
        <v>521798645.88</v>
      </c>
      <c r="H317" s="8">
        <f>H318+H331+H359+H369</f>
        <v>123787841.61000001</v>
      </c>
      <c r="I317" s="8">
        <f t="shared" si="51"/>
        <v>23.72329682865217</v>
      </c>
      <c r="K317" s="125"/>
      <c r="L317" s="125"/>
    </row>
    <row r="318" spans="1:12" x14ac:dyDescent="0.25">
      <c r="A318" s="40" t="s">
        <v>626</v>
      </c>
      <c r="B318" s="41" t="s">
        <v>96</v>
      </c>
      <c r="C318" s="42" t="s">
        <v>516</v>
      </c>
      <c r="D318" s="43" t="s">
        <v>95</v>
      </c>
      <c r="E318" s="43"/>
      <c r="F318" s="43"/>
      <c r="G318" s="8">
        <f>G319</f>
        <v>151132228</v>
      </c>
      <c r="H318" s="8">
        <f t="shared" ref="H318:H319" si="65">H319</f>
        <v>36291500</v>
      </c>
      <c r="I318" s="8">
        <f t="shared" si="51"/>
        <v>24.013078137113151</v>
      </c>
    </row>
    <row r="319" spans="1:12" ht="45" x14ac:dyDescent="0.25">
      <c r="A319" s="40" t="s">
        <v>232</v>
      </c>
      <c r="B319" s="72" t="s">
        <v>1039</v>
      </c>
      <c r="C319" s="46" t="s">
        <v>516</v>
      </c>
      <c r="D319" s="47" t="s">
        <v>95</v>
      </c>
      <c r="E319" s="47" t="s">
        <v>410</v>
      </c>
      <c r="F319" s="43"/>
      <c r="G319" s="9">
        <f>G320+G328</f>
        <v>151132228</v>
      </c>
      <c r="H319" s="9">
        <f t="shared" si="65"/>
        <v>36291500</v>
      </c>
      <c r="I319" s="9">
        <f t="shared" si="51"/>
        <v>24.013078137113151</v>
      </c>
    </row>
    <row r="320" spans="1:12" ht="43.5" customHeight="1" x14ac:dyDescent="0.25">
      <c r="A320" s="40" t="s">
        <v>327</v>
      </c>
      <c r="B320" s="45" t="s">
        <v>99</v>
      </c>
      <c r="C320" s="46" t="s">
        <v>516</v>
      </c>
      <c r="D320" s="47" t="s">
        <v>95</v>
      </c>
      <c r="E320" s="47" t="s">
        <v>411</v>
      </c>
      <c r="F320" s="43"/>
      <c r="G320" s="9">
        <f>G321+G323</f>
        <v>150541228</v>
      </c>
      <c r="H320" s="9">
        <f t="shared" ref="H320" si="66">H321+H323</f>
        <v>36291500</v>
      </c>
      <c r="I320" s="9">
        <f t="shared" si="51"/>
        <v>24.107349516240163</v>
      </c>
    </row>
    <row r="321" spans="1:12" ht="72" customHeight="1" x14ac:dyDescent="0.25">
      <c r="A321" s="40" t="s">
        <v>328</v>
      </c>
      <c r="B321" s="45" t="s">
        <v>101</v>
      </c>
      <c r="C321" s="46" t="s">
        <v>516</v>
      </c>
      <c r="D321" s="47" t="s">
        <v>95</v>
      </c>
      <c r="E321" s="47" t="s">
        <v>412</v>
      </c>
      <c r="F321" s="47"/>
      <c r="G321" s="18">
        <f>G322</f>
        <v>48299228</v>
      </c>
      <c r="H321" s="18">
        <f t="shared" ref="H321" si="67">H322</f>
        <v>11241500</v>
      </c>
      <c r="I321" s="9">
        <f t="shared" si="51"/>
        <v>23.274699131837057</v>
      </c>
    </row>
    <row r="322" spans="1:12" ht="30" customHeight="1" x14ac:dyDescent="0.25">
      <c r="A322" s="40" t="s">
        <v>329</v>
      </c>
      <c r="B322" s="45" t="s">
        <v>223</v>
      </c>
      <c r="C322" s="46" t="s">
        <v>516</v>
      </c>
      <c r="D322" s="47" t="s">
        <v>95</v>
      </c>
      <c r="E322" s="47" t="s">
        <v>412</v>
      </c>
      <c r="F322" s="47" t="s">
        <v>222</v>
      </c>
      <c r="G322" s="151">
        <v>48299228</v>
      </c>
      <c r="H322" s="151">
        <v>11241500</v>
      </c>
      <c r="I322" s="9">
        <f t="shared" si="51"/>
        <v>23.274699131837057</v>
      </c>
    </row>
    <row r="323" spans="1:12" s="56" customFormat="1" ht="78" customHeight="1" x14ac:dyDescent="0.25">
      <c r="A323" s="40" t="s">
        <v>233</v>
      </c>
      <c r="B323" s="45" t="s">
        <v>112</v>
      </c>
      <c r="C323" s="46" t="s">
        <v>516</v>
      </c>
      <c r="D323" s="47" t="s">
        <v>95</v>
      </c>
      <c r="E323" s="47" t="s">
        <v>413</v>
      </c>
      <c r="F323" s="47"/>
      <c r="G323" s="18">
        <f>G324+G326</f>
        <v>102242000</v>
      </c>
      <c r="H323" s="18">
        <f t="shared" ref="H323" si="68">H324+H326</f>
        <v>25050000</v>
      </c>
      <c r="I323" s="9">
        <f t="shared" si="51"/>
        <v>24.500694430860115</v>
      </c>
      <c r="K323" s="125"/>
      <c r="L323" s="125"/>
    </row>
    <row r="324" spans="1:12" s="56" customFormat="1" ht="124.5" customHeight="1" x14ac:dyDescent="0.25">
      <c r="A324" s="40" t="s">
        <v>1013</v>
      </c>
      <c r="B324" s="45" t="s">
        <v>114</v>
      </c>
      <c r="C324" s="46" t="s">
        <v>516</v>
      </c>
      <c r="D324" s="47" t="s">
        <v>95</v>
      </c>
      <c r="E324" s="47" t="s">
        <v>147</v>
      </c>
      <c r="F324" s="47"/>
      <c r="G324" s="18">
        <f>G325</f>
        <v>101059000</v>
      </c>
      <c r="H324" s="18">
        <f t="shared" ref="H324" si="69">H325</f>
        <v>24800000</v>
      </c>
      <c r="I324" s="9">
        <f t="shared" si="51"/>
        <v>24.540120127846109</v>
      </c>
      <c r="K324" s="125"/>
      <c r="L324" s="125"/>
    </row>
    <row r="325" spans="1:12" s="56" customFormat="1" ht="26.25" customHeight="1" x14ac:dyDescent="0.25">
      <c r="A325" s="40" t="s">
        <v>1014</v>
      </c>
      <c r="B325" s="45" t="s">
        <v>223</v>
      </c>
      <c r="C325" s="46" t="s">
        <v>516</v>
      </c>
      <c r="D325" s="47" t="s">
        <v>95</v>
      </c>
      <c r="E325" s="47" t="s">
        <v>147</v>
      </c>
      <c r="F325" s="47" t="s">
        <v>222</v>
      </c>
      <c r="G325" s="151">
        <v>101059000</v>
      </c>
      <c r="H325" s="151">
        <v>24800000</v>
      </c>
      <c r="I325" s="9">
        <f t="shared" si="51"/>
        <v>24.540120127846109</v>
      </c>
      <c r="K325" s="125"/>
      <c r="L325" s="125"/>
    </row>
    <row r="326" spans="1:12" s="56" customFormat="1" ht="126.75" customHeight="1" x14ac:dyDescent="0.25">
      <c r="A326" s="40" t="s">
        <v>1015</v>
      </c>
      <c r="B326" s="45" t="s">
        <v>204</v>
      </c>
      <c r="C326" s="46" t="s">
        <v>516</v>
      </c>
      <c r="D326" s="47" t="s">
        <v>95</v>
      </c>
      <c r="E326" s="47" t="s">
        <v>148</v>
      </c>
      <c r="F326" s="47"/>
      <c r="G326" s="18">
        <f>G327</f>
        <v>1183000</v>
      </c>
      <c r="H326" s="18">
        <f>H327</f>
        <v>250000</v>
      </c>
      <c r="I326" s="9">
        <f t="shared" si="51"/>
        <v>21.132713440405748</v>
      </c>
      <c r="K326" s="125"/>
      <c r="L326" s="125"/>
    </row>
    <row r="327" spans="1:12" s="56" customFormat="1" ht="27" customHeight="1" x14ac:dyDescent="0.25">
      <c r="A327" s="40" t="s">
        <v>235</v>
      </c>
      <c r="B327" s="45" t="s">
        <v>223</v>
      </c>
      <c r="C327" s="46" t="s">
        <v>516</v>
      </c>
      <c r="D327" s="47" t="s">
        <v>95</v>
      </c>
      <c r="E327" s="47" t="s">
        <v>148</v>
      </c>
      <c r="F327" s="47" t="s">
        <v>222</v>
      </c>
      <c r="G327" s="151">
        <v>1183000</v>
      </c>
      <c r="H327" s="151">
        <v>250000</v>
      </c>
      <c r="I327" s="9">
        <f t="shared" ref="I327:I391" si="70">H327/G327*100</f>
        <v>21.132713440405748</v>
      </c>
      <c r="K327" s="125"/>
      <c r="L327" s="125"/>
    </row>
    <row r="328" spans="1:12" s="56" customFormat="1" ht="46.5" customHeight="1" x14ac:dyDescent="0.25">
      <c r="A328" s="40" t="s">
        <v>70</v>
      </c>
      <c r="B328" s="45" t="s">
        <v>839</v>
      </c>
      <c r="C328" s="46" t="s">
        <v>516</v>
      </c>
      <c r="D328" s="47" t="s">
        <v>95</v>
      </c>
      <c r="E328" s="47" t="s">
        <v>419</v>
      </c>
      <c r="F328" s="47"/>
      <c r="G328" s="136">
        <f>G329</f>
        <v>591000</v>
      </c>
      <c r="H328" s="136">
        <f t="shared" ref="H328" si="71">H329</f>
        <v>0</v>
      </c>
      <c r="I328" s="9">
        <f t="shared" si="70"/>
        <v>0</v>
      </c>
      <c r="K328" s="125"/>
      <c r="L328" s="125"/>
    </row>
    <row r="329" spans="1:12" s="56" customFormat="1" ht="90.75" customHeight="1" x14ac:dyDescent="0.25">
      <c r="A329" s="40" t="s">
        <v>236</v>
      </c>
      <c r="B329" s="45" t="s">
        <v>1096</v>
      </c>
      <c r="C329" s="46" t="s">
        <v>516</v>
      </c>
      <c r="D329" s="47" t="s">
        <v>95</v>
      </c>
      <c r="E329" s="47" t="s">
        <v>1095</v>
      </c>
      <c r="F329" s="47"/>
      <c r="G329" s="136">
        <f>G330</f>
        <v>591000</v>
      </c>
      <c r="H329" s="136">
        <f t="shared" ref="H329" si="72">H330</f>
        <v>0</v>
      </c>
      <c r="I329" s="9">
        <f t="shared" si="70"/>
        <v>0</v>
      </c>
      <c r="K329" s="125"/>
      <c r="L329" s="125"/>
    </row>
    <row r="330" spans="1:12" s="56" customFormat="1" ht="27" customHeight="1" x14ac:dyDescent="0.25">
      <c r="A330" s="40" t="s">
        <v>1016</v>
      </c>
      <c r="B330" s="45" t="s">
        <v>223</v>
      </c>
      <c r="C330" s="46" t="s">
        <v>516</v>
      </c>
      <c r="D330" s="47" t="s">
        <v>95</v>
      </c>
      <c r="E330" s="47" t="s">
        <v>1095</v>
      </c>
      <c r="F330" s="47" t="s">
        <v>222</v>
      </c>
      <c r="G330" s="151">
        <v>591000</v>
      </c>
      <c r="H330" s="151">
        <v>0</v>
      </c>
      <c r="I330" s="9">
        <f t="shared" si="70"/>
        <v>0</v>
      </c>
      <c r="K330" s="125"/>
      <c r="L330" s="125"/>
    </row>
    <row r="331" spans="1:12" s="56" customFormat="1" ht="30" customHeight="1" x14ac:dyDescent="0.25">
      <c r="A331" s="40" t="s">
        <v>1017</v>
      </c>
      <c r="B331" s="41" t="s">
        <v>214</v>
      </c>
      <c r="C331" s="42" t="s">
        <v>516</v>
      </c>
      <c r="D331" s="43" t="s">
        <v>213</v>
      </c>
      <c r="E331" s="43"/>
      <c r="F331" s="43"/>
      <c r="G331" s="8">
        <f>G332</f>
        <v>292192279.81</v>
      </c>
      <c r="H331" s="8">
        <f t="shared" ref="H331" si="73">H332</f>
        <v>71609958.810000002</v>
      </c>
      <c r="I331" s="8">
        <f t="shared" si="70"/>
        <v>24.507820280729135</v>
      </c>
      <c r="J331" s="58"/>
      <c r="K331" s="125"/>
      <c r="L331" s="125"/>
    </row>
    <row r="332" spans="1:12" ht="45" x14ac:dyDescent="0.25">
      <c r="A332" s="40" t="s">
        <v>1018</v>
      </c>
      <c r="B332" s="72" t="s">
        <v>1039</v>
      </c>
      <c r="C332" s="46" t="s">
        <v>516</v>
      </c>
      <c r="D332" s="47" t="s">
        <v>213</v>
      </c>
      <c r="E332" s="47" t="s">
        <v>410</v>
      </c>
      <c r="F332" s="43"/>
      <c r="G332" s="9">
        <f>G333+G355</f>
        <v>292192279.81</v>
      </c>
      <c r="H332" s="9">
        <f t="shared" ref="H332" si="74">H333+H355</f>
        <v>71609958.810000002</v>
      </c>
      <c r="I332" s="9">
        <f t="shared" si="70"/>
        <v>24.507820280729135</v>
      </c>
    </row>
    <row r="333" spans="1:12" ht="47.25" customHeight="1" x14ac:dyDescent="0.25">
      <c r="A333" s="40" t="s">
        <v>237</v>
      </c>
      <c r="B333" s="45" t="s">
        <v>220</v>
      </c>
      <c r="C333" s="46" t="s">
        <v>516</v>
      </c>
      <c r="D333" s="47" t="s">
        <v>213</v>
      </c>
      <c r="E333" s="47" t="s">
        <v>415</v>
      </c>
      <c r="F333" s="43"/>
      <c r="G333" s="9">
        <f>G334+G337+G352+G346+G349+G344</f>
        <v>240004469.5</v>
      </c>
      <c r="H333" s="9">
        <f t="shared" ref="H333" si="75">H334+H337+H352+H346+H349+H344</f>
        <v>58271409</v>
      </c>
      <c r="I333" s="9">
        <f t="shared" si="70"/>
        <v>24.279301598589605</v>
      </c>
    </row>
    <row r="334" spans="1:12" ht="71.25" customHeight="1" x14ac:dyDescent="0.25">
      <c r="A334" s="40" t="s">
        <v>238</v>
      </c>
      <c r="B334" s="45" t="s">
        <v>221</v>
      </c>
      <c r="C334" s="46" t="s">
        <v>516</v>
      </c>
      <c r="D334" s="47" t="s">
        <v>213</v>
      </c>
      <c r="E334" s="47" t="s">
        <v>416</v>
      </c>
      <c r="F334" s="47"/>
      <c r="G334" s="18">
        <f>SUM(G335:G336)</f>
        <v>58110434.5</v>
      </c>
      <c r="H334" s="18">
        <f t="shared" ref="H334" si="76">SUM(H335:H336)</f>
        <v>15100950</v>
      </c>
      <c r="I334" s="9">
        <f t="shared" si="70"/>
        <v>25.986641005067685</v>
      </c>
    </row>
    <row r="335" spans="1:12" ht="33" customHeight="1" x14ac:dyDescent="0.25">
      <c r="A335" s="40" t="s">
        <v>239</v>
      </c>
      <c r="B335" s="45" t="s">
        <v>106</v>
      </c>
      <c r="C335" s="46" t="s">
        <v>516</v>
      </c>
      <c r="D335" s="47" t="s">
        <v>213</v>
      </c>
      <c r="E335" s="47" t="s">
        <v>416</v>
      </c>
      <c r="F335" s="47" t="s">
        <v>105</v>
      </c>
      <c r="G335" s="151">
        <v>21898052</v>
      </c>
      <c r="H335" s="151">
        <v>5046200</v>
      </c>
      <c r="I335" s="9">
        <f t="shared" si="70"/>
        <v>23.044058896197708</v>
      </c>
    </row>
    <row r="336" spans="1:12" ht="21.75" customHeight="1" x14ac:dyDescent="0.25">
      <c r="A336" s="40" t="s">
        <v>243</v>
      </c>
      <c r="B336" s="45" t="s">
        <v>223</v>
      </c>
      <c r="C336" s="46" t="s">
        <v>516</v>
      </c>
      <c r="D336" s="47" t="s">
        <v>213</v>
      </c>
      <c r="E336" s="47" t="s">
        <v>416</v>
      </c>
      <c r="F336" s="47" t="s">
        <v>222</v>
      </c>
      <c r="G336" s="151">
        <v>36212382.5</v>
      </c>
      <c r="H336" s="151">
        <v>10054750</v>
      </c>
      <c r="I336" s="9">
        <f t="shared" si="70"/>
        <v>27.766054884679292</v>
      </c>
    </row>
    <row r="337" spans="1:12" ht="128.25" customHeight="1" x14ac:dyDescent="0.25">
      <c r="A337" s="40" t="s">
        <v>244</v>
      </c>
      <c r="B337" s="45" t="s">
        <v>224</v>
      </c>
      <c r="C337" s="46" t="s">
        <v>516</v>
      </c>
      <c r="D337" s="47" t="s">
        <v>213</v>
      </c>
      <c r="E337" s="47" t="s">
        <v>168</v>
      </c>
      <c r="F337" s="47"/>
      <c r="G337" s="18">
        <f>G338+G341</f>
        <v>147073000</v>
      </c>
      <c r="H337" s="18">
        <f t="shared" ref="H337" si="77">H338+H341</f>
        <v>35358000</v>
      </c>
      <c r="I337" s="9">
        <f t="shared" si="70"/>
        <v>24.041122435797188</v>
      </c>
    </row>
    <row r="338" spans="1:12" ht="162.75" customHeight="1" x14ac:dyDescent="0.25">
      <c r="A338" s="40" t="s">
        <v>246</v>
      </c>
      <c r="B338" s="45" t="s">
        <v>225</v>
      </c>
      <c r="C338" s="46" t="s">
        <v>516</v>
      </c>
      <c r="D338" s="47" t="s">
        <v>213</v>
      </c>
      <c r="E338" s="47" t="s">
        <v>149</v>
      </c>
      <c r="F338" s="47"/>
      <c r="G338" s="18">
        <f>SUM(G339:G340)</f>
        <v>140041000</v>
      </c>
      <c r="H338" s="18">
        <f t="shared" ref="H338" si="78">SUM(H339:H340)</f>
        <v>33600000</v>
      </c>
      <c r="I338" s="9">
        <f t="shared" si="70"/>
        <v>23.992973486336144</v>
      </c>
    </row>
    <row r="339" spans="1:12" ht="24" customHeight="1" x14ac:dyDescent="0.25">
      <c r="A339" s="40" t="s">
        <v>247</v>
      </c>
      <c r="B339" s="45" t="s">
        <v>106</v>
      </c>
      <c r="C339" s="46" t="s">
        <v>516</v>
      </c>
      <c r="D339" s="47" t="s">
        <v>213</v>
      </c>
      <c r="E339" s="47" t="s">
        <v>149</v>
      </c>
      <c r="F339" s="47" t="s">
        <v>105</v>
      </c>
      <c r="G339" s="151">
        <v>50803812</v>
      </c>
      <c r="H339" s="151">
        <v>12130000</v>
      </c>
      <c r="I339" s="9">
        <f t="shared" si="70"/>
        <v>23.876161103816383</v>
      </c>
    </row>
    <row r="340" spans="1:12" ht="25.5" customHeight="1" x14ac:dyDescent="0.25">
      <c r="A340" s="40" t="s">
        <v>248</v>
      </c>
      <c r="B340" s="45" t="s">
        <v>223</v>
      </c>
      <c r="C340" s="46" t="s">
        <v>516</v>
      </c>
      <c r="D340" s="47" t="s">
        <v>213</v>
      </c>
      <c r="E340" s="47" t="s">
        <v>149</v>
      </c>
      <c r="F340" s="47" t="s">
        <v>222</v>
      </c>
      <c r="G340" s="151">
        <v>89237188</v>
      </c>
      <c r="H340" s="151">
        <v>21470000</v>
      </c>
      <c r="I340" s="9">
        <f t="shared" si="70"/>
        <v>24.059476190576511</v>
      </c>
    </row>
    <row r="341" spans="1:12" ht="171" customHeight="1" x14ac:dyDescent="0.25">
      <c r="A341" s="40" t="s">
        <v>886</v>
      </c>
      <c r="B341" s="45" t="s">
        <v>229</v>
      </c>
      <c r="C341" s="46" t="s">
        <v>516</v>
      </c>
      <c r="D341" s="47" t="s">
        <v>213</v>
      </c>
      <c r="E341" s="47" t="s">
        <v>137</v>
      </c>
      <c r="F341" s="47"/>
      <c r="G341" s="18">
        <f>SUM(G342:G343)</f>
        <v>7032000</v>
      </c>
      <c r="H341" s="18">
        <f t="shared" ref="H341" si="79">SUM(H342:H343)</f>
        <v>1758000</v>
      </c>
      <c r="I341" s="9">
        <f t="shared" si="70"/>
        <v>25</v>
      </c>
    </row>
    <row r="342" spans="1:12" s="56" customFormat="1" ht="21.75" customHeight="1" x14ac:dyDescent="0.25">
      <c r="A342" s="40" t="s">
        <v>887</v>
      </c>
      <c r="B342" s="45" t="s">
        <v>106</v>
      </c>
      <c r="C342" s="46" t="s">
        <v>516</v>
      </c>
      <c r="D342" s="47" t="s">
        <v>213</v>
      </c>
      <c r="E342" s="47" t="s">
        <v>137</v>
      </c>
      <c r="F342" s="47" t="s">
        <v>105</v>
      </c>
      <c r="G342" s="151">
        <v>2587086</v>
      </c>
      <c r="H342" s="151">
        <v>645000</v>
      </c>
      <c r="I342" s="9">
        <f t="shared" si="70"/>
        <v>24.931525275928205</v>
      </c>
      <c r="K342" s="125"/>
      <c r="L342" s="125"/>
    </row>
    <row r="343" spans="1:12" s="56" customFormat="1" ht="30.75" customHeight="1" x14ac:dyDescent="0.25">
      <c r="A343" s="40" t="s">
        <v>888</v>
      </c>
      <c r="B343" s="45" t="s">
        <v>223</v>
      </c>
      <c r="C343" s="46" t="s">
        <v>516</v>
      </c>
      <c r="D343" s="47" t="s">
        <v>213</v>
      </c>
      <c r="E343" s="47" t="s">
        <v>137</v>
      </c>
      <c r="F343" s="47" t="s">
        <v>222</v>
      </c>
      <c r="G343" s="151">
        <v>4444914</v>
      </c>
      <c r="H343" s="151">
        <v>1113000</v>
      </c>
      <c r="I343" s="9">
        <f t="shared" si="70"/>
        <v>25.039854539367916</v>
      </c>
      <c r="K343" s="125"/>
      <c r="L343" s="125"/>
    </row>
    <row r="344" spans="1:12" s="56" customFormat="1" ht="53.25" customHeight="1" x14ac:dyDescent="0.25">
      <c r="A344" s="40" t="s">
        <v>889</v>
      </c>
      <c r="B344" s="45" t="s">
        <v>1092</v>
      </c>
      <c r="C344" s="46" t="s">
        <v>516</v>
      </c>
      <c r="D344" s="47" t="s">
        <v>213</v>
      </c>
      <c r="E344" s="47" t="s">
        <v>1091</v>
      </c>
      <c r="F344" s="47"/>
      <c r="G344" s="18">
        <f>G345</f>
        <v>100000</v>
      </c>
      <c r="H344" s="18">
        <f t="shared" ref="H344" si="80">H345</f>
        <v>0</v>
      </c>
      <c r="I344" s="9">
        <f t="shared" si="70"/>
        <v>0</v>
      </c>
      <c r="K344" s="125"/>
      <c r="L344" s="125"/>
    </row>
    <row r="345" spans="1:12" s="56" customFormat="1" ht="30.75" customHeight="1" x14ac:dyDescent="0.25">
      <c r="A345" s="40" t="s">
        <v>890</v>
      </c>
      <c r="B345" s="45" t="s">
        <v>223</v>
      </c>
      <c r="C345" s="46" t="s">
        <v>516</v>
      </c>
      <c r="D345" s="47" t="s">
        <v>213</v>
      </c>
      <c r="E345" s="47" t="s">
        <v>1091</v>
      </c>
      <c r="F345" s="47" t="s">
        <v>222</v>
      </c>
      <c r="G345" s="151">
        <v>100000</v>
      </c>
      <c r="H345" s="151">
        <v>0</v>
      </c>
      <c r="I345" s="9">
        <f t="shared" si="70"/>
        <v>0</v>
      </c>
      <c r="K345" s="125"/>
      <c r="L345" s="125"/>
    </row>
    <row r="346" spans="1:12" s="56" customFormat="1" ht="52.5" customHeight="1" x14ac:dyDescent="0.25">
      <c r="A346" s="40" t="s">
        <v>250</v>
      </c>
      <c r="B346" s="45" t="s">
        <v>780</v>
      </c>
      <c r="C346" s="46" t="s">
        <v>516</v>
      </c>
      <c r="D346" s="47" t="s">
        <v>213</v>
      </c>
      <c r="E346" s="47" t="s">
        <v>781</v>
      </c>
      <c r="F346" s="47"/>
      <c r="G346" s="9">
        <f>SUM(G347:G348)</f>
        <v>15545935</v>
      </c>
      <c r="H346" s="9">
        <f t="shared" ref="H346" si="81">SUM(H347:H348)</f>
        <v>3746185</v>
      </c>
      <c r="I346" s="9">
        <f t="shared" si="70"/>
        <v>24.097521313449462</v>
      </c>
      <c r="K346" s="125"/>
      <c r="L346" s="125"/>
    </row>
    <row r="347" spans="1:12" s="56" customFormat="1" ht="32.25" customHeight="1" x14ac:dyDescent="0.25">
      <c r="A347" s="40" t="s">
        <v>252</v>
      </c>
      <c r="B347" s="45" t="s">
        <v>106</v>
      </c>
      <c r="C347" s="46" t="s">
        <v>516</v>
      </c>
      <c r="D347" s="47" t="s">
        <v>213</v>
      </c>
      <c r="E347" s="47" t="s">
        <v>781</v>
      </c>
      <c r="F347" s="47" t="s">
        <v>105</v>
      </c>
      <c r="G347" s="151">
        <v>7739080</v>
      </c>
      <c r="H347" s="151">
        <v>1780000</v>
      </c>
      <c r="I347" s="9">
        <f t="shared" si="70"/>
        <v>23.000149888617251</v>
      </c>
      <c r="K347" s="125"/>
      <c r="L347" s="125"/>
    </row>
    <row r="348" spans="1:12" s="56" customFormat="1" ht="33" customHeight="1" x14ac:dyDescent="0.25">
      <c r="A348" s="40" t="s">
        <v>253</v>
      </c>
      <c r="B348" s="45" t="s">
        <v>223</v>
      </c>
      <c r="C348" s="46" t="s">
        <v>516</v>
      </c>
      <c r="D348" s="47" t="s">
        <v>213</v>
      </c>
      <c r="E348" s="47" t="s">
        <v>781</v>
      </c>
      <c r="F348" s="47" t="s">
        <v>222</v>
      </c>
      <c r="G348" s="151">
        <v>7806855</v>
      </c>
      <c r="H348" s="151">
        <v>1966185</v>
      </c>
      <c r="I348" s="9">
        <f t="shared" si="70"/>
        <v>25.185365938012172</v>
      </c>
      <c r="K348" s="125"/>
      <c r="L348" s="125"/>
    </row>
    <row r="349" spans="1:12" s="56" customFormat="1" ht="63.75" customHeight="1" x14ac:dyDescent="0.25">
      <c r="A349" s="40" t="s">
        <v>254</v>
      </c>
      <c r="B349" s="45" t="s">
        <v>782</v>
      </c>
      <c r="C349" s="46" t="s">
        <v>516</v>
      </c>
      <c r="D349" s="47" t="s">
        <v>213</v>
      </c>
      <c r="E349" s="47" t="s">
        <v>783</v>
      </c>
      <c r="F349" s="47"/>
      <c r="G349" s="9">
        <f>G350+G351</f>
        <v>10910100</v>
      </c>
      <c r="H349" s="9">
        <f t="shared" ref="H349" si="82">H350+H351</f>
        <v>2000000</v>
      </c>
      <c r="I349" s="9">
        <f t="shared" si="70"/>
        <v>18.331637656850074</v>
      </c>
      <c r="K349" s="125"/>
      <c r="L349" s="125"/>
    </row>
    <row r="350" spans="1:12" s="56" customFormat="1" ht="28.5" customHeight="1" x14ac:dyDescent="0.25">
      <c r="A350" s="40" t="s">
        <v>1019</v>
      </c>
      <c r="B350" s="45" t="s">
        <v>106</v>
      </c>
      <c r="C350" s="46" t="s">
        <v>516</v>
      </c>
      <c r="D350" s="47" t="s">
        <v>213</v>
      </c>
      <c r="E350" s="47" t="s">
        <v>783</v>
      </c>
      <c r="F350" s="47" t="s">
        <v>105</v>
      </c>
      <c r="G350" s="151">
        <v>4126090</v>
      </c>
      <c r="H350" s="151">
        <v>748810</v>
      </c>
      <c r="I350" s="9">
        <f t="shared" si="70"/>
        <v>18.148174179428949</v>
      </c>
      <c r="K350" s="125"/>
      <c r="L350" s="125"/>
    </row>
    <row r="351" spans="1:12" s="56" customFormat="1" ht="27.75" customHeight="1" x14ac:dyDescent="0.25">
      <c r="A351" s="40" t="s">
        <v>1020</v>
      </c>
      <c r="B351" s="45" t="s">
        <v>223</v>
      </c>
      <c r="C351" s="46" t="s">
        <v>516</v>
      </c>
      <c r="D351" s="47" t="s">
        <v>213</v>
      </c>
      <c r="E351" s="47" t="s">
        <v>783</v>
      </c>
      <c r="F351" s="47" t="s">
        <v>222</v>
      </c>
      <c r="G351" s="151">
        <v>6784010</v>
      </c>
      <c r="H351" s="151">
        <v>1251190</v>
      </c>
      <c r="I351" s="9">
        <f t="shared" si="70"/>
        <v>18.443221634402072</v>
      </c>
      <c r="K351" s="125"/>
      <c r="L351" s="125"/>
    </row>
    <row r="352" spans="1:12" s="56" customFormat="1" ht="50.25" customHeight="1" x14ac:dyDescent="0.25">
      <c r="A352" s="40" t="s">
        <v>256</v>
      </c>
      <c r="B352" s="45" t="s">
        <v>774</v>
      </c>
      <c r="C352" s="46" t="s">
        <v>516</v>
      </c>
      <c r="D352" s="47" t="s">
        <v>213</v>
      </c>
      <c r="E352" s="47" t="s">
        <v>945</v>
      </c>
      <c r="F352" s="47"/>
      <c r="G352" s="18">
        <f>SUM(G353:G354)</f>
        <v>8265000</v>
      </c>
      <c r="H352" s="18">
        <f t="shared" ref="H352" si="83">SUM(H353:H354)</f>
        <v>2066274</v>
      </c>
      <c r="I352" s="9">
        <f t="shared" si="70"/>
        <v>25.000290381125229</v>
      </c>
      <c r="K352" s="125"/>
      <c r="L352" s="125"/>
    </row>
    <row r="353" spans="1:12" s="56" customFormat="1" ht="24.75" customHeight="1" x14ac:dyDescent="0.25">
      <c r="A353" s="40" t="s">
        <v>257</v>
      </c>
      <c r="B353" s="45" t="s">
        <v>106</v>
      </c>
      <c r="C353" s="46" t="s">
        <v>516</v>
      </c>
      <c r="D353" s="47" t="s">
        <v>213</v>
      </c>
      <c r="E353" s="47" t="s">
        <v>945</v>
      </c>
      <c r="F353" s="47" t="s">
        <v>105</v>
      </c>
      <c r="G353" s="151">
        <v>3503168</v>
      </c>
      <c r="H353" s="151">
        <v>875910</v>
      </c>
      <c r="I353" s="9">
        <f t="shared" si="70"/>
        <v>25.003368379706597</v>
      </c>
      <c r="K353" s="125"/>
      <c r="L353" s="125"/>
    </row>
    <row r="354" spans="1:12" s="56" customFormat="1" ht="25.5" customHeight="1" x14ac:dyDescent="0.25">
      <c r="A354" s="40" t="s">
        <v>330</v>
      </c>
      <c r="B354" s="45" t="s">
        <v>223</v>
      </c>
      <c r="C354" s="46" t="s">
        <v>516</v>
      </c>
      <c r="D354" s="47" t="s">
        <v>213</v>
      </c>
      <c r="E354" s="47" t="s">
        <v>945</v>
      </c>
      <c r="F354" s="47" t="s">
        <v>222</v>
      </c>
      <c r="G354" s="151">
        <v>4761832</v>
      </c>
      <c r="H354" s="151">
        <v>1190364</v>
      </c>
      <c r="I354" s="9">
        <f t="shared" si="70"/>
        <v>24.998025969836817</v>
      </c>
      <c r="K354" s="125"/>
      <c r="L354" s="125"/>
    </row>
    <row r="355" spans="1:12" ht="57.75" customHeight="1" x14ac:dyDescent="0.25">
      <c r="A355" s="40" t="s">
        <v>331</v>
      </c>
      <c r="B355" s="45" t="s">
        <v>208</v>
      </c>
      <c r="C355" s="46" t="s">
        <v>516</v>
      </c>
      <c r="D355" s="47" t="s">
        <v>213</v>
      </c>
      <c r="E355" s="47" t="s">
        <v>419</v>
      </c>
      <c r="F355" s="47"/>
      <c r="G355" s="9">
        <f>G356</f>
        <v>52187810.310000002</v>
      </c>
      <c r="H355" s="9">
        <f t="shared" ref="H355" si="84">H356</f>
        <v>13338549.810000001</v>
      </c>
      <c r="I355" s="9">
        <f t="shared" si="70"/>
        <v>25.558745865687577</v>
      </c>
    </row>
    <row r="356" spans="1:12" ht="82.5" customHeight="1" x14ac:dyDescent="0.25">
      <c r="A356" s="40" t="s">
        <v>891</v>
      </c>
      <c r="B356" s="45" t="s">
        <v>815</v>
      </c>
      <c r="C356" s="46" t="s">
        <v>516</v>
      </c>
      <c r="D356" s="47" t="s">
        <v>213</v>
      </c>
      <c r="E356" s="47" t="s">
        <v>816</v>
      </c>
      <c r="F356" s="47"/>
      <c r="G356" s="9">
        <f>G358+G357</f>
        <v>52187810.310000002</v>
      </c>
      <c r="H356" s="9">
        <f t="shared" ref="H356" si="85">H358</f>
        <v>13338549.810000001</v>
      </c>
      <c r="I356" s="9">
        <f t="shared" si="70"/>
        <v>25.558745865687577</v>
      </c>
    </row>
    <row r="357" spans="1:12" ht="30" customHeight="1" x14ac:dyDescent="0.25">
      <c r="A357" s="40" t="s">
        <v>892</v>
      </c>
      <c r="B357" s="45" t="s">
        <v>106</v>
      </c>
      <c r="C357" s="46" t="s">
        <v>516</v>
      </c>
      <c r="D357" s="47" t="s">
        <v>213</v>
      </c>
      <c r="E357" s="47" t="s">
        <v>816</v>
      </c>
      <c r="F357" s="47" t="s">
        <v>105</v>
      </c>
      <c r="G357" s="151">
        <v>3288260.5</v>
      </c>
      <c r="H357" s="151">
        <v>0</v>
      </c>
      <c r="I357" s="9">
        <f t="shared" si="70"/>
        <v>0</v>
      </c>
    </row>
    <row r="358" spans="1:12" ht="31.5" customHeight="1" x14ac:dyDescent="0.25">
      <c r="A358" s="40" t="s">
        <v>259</v>
      </c>
      <c r="B358" s="45" t="s">
        <v>223</v>
      </c>
      <c r="C358" s="46" t="s">
        <v>516</v>
      </c>
      <c r="D358" s="47" t="s">
        <v>213</v>
      </c>
      <c r="E358" s="47" t="s">
        <v>816</v>
      </c>
      <c r="F358" s="47" t="s">
        <v>222</v>
      </c>
      <c r="G358" s="151">
        <v>48899549.810000002</v>
      </c>
      <c r="H358" s="151">
        <v>13338549.810000001</v>
      </c>
      <c r="I358" s="9">
        <f t="shared" si="70"/>
        <v>27.277449100916375</v>
      </c>
    </row>
    <row r="359" spans="1:12" ht="32.25" customHeight="1" x14ac:dyDescent="0.25">
      <c r="A359" s="40" t="s">
        <v>893</v>
      </c>
      <c r="B359" s="41" t="s">
        <v>321</v>
      </c>
      <c r="C359" s="42" t="s">
        <v>516</v>
      </c>
      <c r="D359" s="43" t="s">
        <v>320</v>
      </c>
      <c r="E359" s="43"/>
      <c r="F359" s="43"/>
      <c r="G359" s="8">
        <f>G360</f>
        <v>38987188</v>
      </c>
      <c r="H359" s="8">
        <f t="shared" ref="H359" si="86">H360</f>
        <v>9325518.1799999997</v>
      </c>
      <c r="I359" s="8">
        <f t="shared" si="70"/>
        <v>23.919442920582014</v>
      </c>
    </row>
    <row r="360" spans="1:12" ht="54" customHeight="1" x14ac:dyDescent="0.25">
      <c r="A360" s="40" t="s">
        <v>894</v>
      </c>
      <c r="B360" s="72" t="s">
        <v>1039</v>
      </c>
      <c r="C360" s="46" t="s">
        <v>516</v>
      </c>
      <c r="D360" s="47" t="s">
        <v>320</v>
      </c>
      <c r="E360" s="47" t="s">
        <v>410</v>
      </c>
      <c r="F360" s="47"/>
      <c r="G360" s="9">
        <f>G361+G364</f>
        <v>38987188</v>
      </c>
      <c r="H360" s="9">
        <f t="shared" ref="H360" si="87">H361+H364</f>
        <v>9325518.1799999997</v>
      </c>
      <c r="I360" s="9">
        <f t="shared" si="70"/>
        <v>23.919442920582014</v>
      </c>
    </row>
    <row r="361" spans="1:12" ht="32.25" customHeight="1" x14ac:dyDescent="0.25">
      <c r="A361" s="40" t="s">
        <v>895</v>
      </c>
      <c r="B361" s="45" t="s">
        <v>220</v>
      </c>
      <c r="C361" s="46" t="s">
        <v>516</v>
      </c>
      <c r="D361" s="47" t="s">
        <v>320</v>
      </c>
      <c r="E361" s="47" t="s">
        <v>415</v>
      </c>
      <c r="F361" s="47"/>
      <c r="G361" s="18">
        <f>G362</f>
        <v>17958082</v>
      </c>
      <c r="H361" s="18">
        <f t="shared" ref="H361" si="88">H362</f>
        <v>4267500</v>
      </c>
      <c r="I361" s="9">
        <f t="shared" si="70"/>
        <v>23.763673648444193</v>
      </c>
    </row>
    <row r="362" spans="1:12" ht="50.25" customHeight="1" x14ac:dyDescent="0.25">
      <c r="A362" s="40" t="s">
        <v>896</v>
      </c>
      <c r="B362" s="45" t="s">
        <v>221</v>
      </c>
      <c r="C362" s="46" t="s">
        <v>516</v>
      </c>
      <c r="D362" s="47" t="s">
        <v>320</v>
      </c>
      <c r="E362" s="47" t="s">
        <v>416</v>
      </c>
      <c r="F362" s="47"/>
      <c r="G362" s="18">
        <f t="shared" ref="G362:H362" si="89">G363</f>
        <v>17958082</v>
      </c>
      <c r="H362" s="18">
        <f t="shared" si="89"/>
        <v>4267500</v>
      </c>
      <c r="I362" s="9">
        <f t="shared" si="70"/>
        <v>23.763673648444193</v>
      </c>
    </row>
    <row r="363" spans="1:12" ht="22.5" customHeight="1" x14ac:dyDescent="0.25">
      <c r="A363" s="40" t="s">
        <v>897</v>
      </c>
      <c r="B363" s="45" t="s">
        <v>223</v>
      </c>
      <c r="C363" s="46" t="s">
        <v>516</v>
      </c>
      <c r="D363" s="47" t="s">
        <v>320</v>
      </c>
      <c r="E363" s="47" t="s">
        <v>416</v>
      </c>
      <c r="F363" s="47" t="s">
        <v>222</v>
      </c>
      <c r="G363" s="151">
        <v>17958082</v>
      </c>
      <c r="H363" s="151">
        <v>4267500</v>
      </c>
      <c r="I363" s="9">
        <f t="shared" si="70"/>
        <v>23.763673648444193</v>
      </c>
    </row>
    <row r="364" spans="1:12" ht="51" customHeight="1" x14ac:dyDescent="0.25">
      <c r="A364" s="40" t="s">
        <v>898</v>
      </c>
      <c r="B364" s="45" t="s">
        <v>172</v>
      </c>
      <c r="C364" s="46" t="s">
        <v>516</v>
      </c>
      <c r="D364" s="47" t="s">
        <v>320</v>
      </c>
      <c r="E364" s="47" t="s">
        <v>417</v>
      </c>
      <c r="F364" s="47"/>
      <c r="G364" s="18">
        <f>G365+G367</f>
        <v>21029106</v>
      </c>
      <c r="H364" s="18">
        <f>H365+H367</f>
        <v>5058018.18</v>
      </c>
      <c r="I364" s="9">
        <f t="shared" si="70"/>
        <v>24.052464141842261</v>
      </c>
    </row>
    <row r="365" spans="1:12" ht="60.75" customHeight="1" x14ac:dyDescent="0.25">
      <c r="A365" s="40" t="s">
        <v>899</v>
      </c>
      <c r="B365" s="45" t="s">
        <v>234</v>
      </c>
      <c r="C365" s="46" t="s">
        <v>516</v>
      </c>
      <c r="D365" s="47" t="s">
        <v>320</v>
      </c>
      <c r="E365" s="47" t="s">
        <v>418</v>
      </c>
      <c r="F365" s="47"/>
      <c r="G365" s="18">
        <f t="shared" ref="G365:H365" si="90">G366</f>
        <v>19596806</v>
      </c>
      <c r="H365" s="18">
        <f t="shared" si="90"/>
        <v>4797600</v>
      </c>
      <c r="I365" s="9">
        <f t="shared" si="70"/>
        <v>24.481540512265109</v>
      </c>
    </row>
    <row r="366" spans="1:12" ht="25.5" customHeight="1" x14ac:dyDescent="0.25">
      <c r="A366" s="40" t="s">
        <v>900</v>
      </c>
      <c r="B366" s="45" t="s">
        <v>106</v>
      </c>
      <c r="C366" s="46" t="s">
        <v>516</v>
      </c>
      <c r="D366" s="47" t="s">
        <v>320</v>
      </c>
      <c r="E366" s="47" t="s">
        <v>418</v>
      </c>
      <c r="F366" s="47" t="s">
        <v>105</v>
      </c>
      <c r="G366" s="151">
        <v>19596806</v>
      </c>
      <c r="H366" s="151">
        <v>4797600</v>
      </c>
      <c r="I366" s="9">
        <f t="shared" si="70"/>
        <v>24.481540512265109</v>
      </c>
    </row>
    <row r="367" spans="1:12" ht="123.75" customHeight="1" x14ac:dyDescent="0.25">
      <c r="A367" s="40" t="s">
        <v>263</v>
      </c>
      <c r="B367" s="119" t="s">
        <v>832</v>
      </c>
      <c r="C367" s="46" t="s">
        <v>516</v>
      </c>
      <c r="D367" s="47" t="s">
        <v>320</v>
      </c>
      <c r="E367" s="47" t="s">
        <v>831</v>
      </c>
      <c r="F367" s="47"/>
      <c r="G367" s="18">
        <f>G368</f>
        <v>1432300</v>
      </c>
      <c r="H367" s="18">
        <f t="shared" ref="H367" si="91">H368</f>
        <v>260418.18</v>
      </c>
      <c r="I367" s="9">
        <f t="shared" si="70"/>
        <v>18.181818054876771</v>
      </c>
    </row>
    <row r="368" spans="1:12" ht="27" customHeight="1" x14ac:dyDescent="0.25">
      <c r="A368" s="40" t="s">
        <v>684</v>
      </c>
      <c r="B368" s="119" t="s">
        <v>106</v>
      </c>
      <c r="C368" s="46" t="s">
        <v>516</v>
      </c>
      <c r="D368" s="47" t="s">
        <v>320</v>
      </c>
      <c r="E368" s="47" t="s">
        <v>831</v>
      </c>
      <c r="F368" s="47" t="s">
        <v>105</v>
      </c>
      <c r="G368" s="151">
        <v>1432300</v>
      </c>
      <c r="H368" s="151">
        <v>260418.18</v>
      </c>
      <c r="I368" s="9">
        <f t="shared" si="70"/>
        <v>18.181818054876771</v>
      </c>
    </row>
    <row r="369" spans="1:10" ht="19.5" customHeight="1" x14ac:dyDescent="0.25">
      <c r="A369" s="40" t="s">
        <v>264</v>
      </c>
      <c r="B369" s="41" t="s">
        <v>261</v>
      </c>
      <c r="C369" s="42" t="s">
        <v>516</v>
      </c>
      <c r="D369" s="43" t="s">
        <v>260</v>
      </c>
      <c r="E369" s="43"/>
      <c r="F369" s="43"/>
      <c r="G369" s="8">
        <f>G370</f>
        <v>39486950.07</v>
      </c>
      <c r="H369" s="8">
        <f t="shared" ref="H369" si="92">H370</f>
        <v>6560864.6200000001</v>
      </c>
      <c r="I369" s="8">
        <f t="shared" si="70"/>
        <v>16.615273168399455</v>
      </c>
      <c r="J369" s="48"/>
    </row>
    <row r="370" spans="1:10" ht="45" x14ac:dyDescent="0.25">
      <c r="A370" s="40" t="s">
        <v>265</v>
      </c>
      <c r="B370" s="72" t="s">
        <v>1039</v>
      </c>
      <c r="C370" s="46" t="s">
        <v>516</v>
      </c>
      <c r="D370" s="47" t="s">
        <v>260</v>
      </c>
      <c r="E370" s="47" t="s">
        <v>410</v>
      </c>
      <c r="F370" s="47"/>
      <c r="G370" s="9">
        <f>G390+G375+G371</f>
        <v>39486950.07</v>
      </c>
      <c r="H370" s="9">
        <f>H390+H375+H371</f>
        <v>6560864.6200000001</v>
      </c>
      <c r="I370" s="9">
        <f t="shared" si="70"/>
        <v>16.615273168399455</v>
      </c>
    </row>
    <row r="371" spans="1:10" ht="36.75" customHeight="1" x14ac:dyDescent="0.25">
      <c r="A371" s="40" t="s">
        <v>266</v>
      </c>
      <c r="B371" s="45" t="s">
        <v>220</v>
      </c>
      <c r="C371" s="46" t="s">
        <v>516</v>
      </c>
      <c r="D371" s="47" t="s">
        <v>260</v>
      </c>
      <c r="E371" s="47" t="s">
        <v>415</v>
      </c>
      <c r="F371" s="47"/>
      <c r="G371" s="9">
        <f>G372</f>
        <v>1354257.07</v>
      </c>
      <c r="H371" s="9">
        <f t="shared" ref="H371" si="93">H372</f>
        <v>338568</v>
      </c>
      <c r="I371" s="9">
        <f t="shared" si="70"/>
        <v>25.000275612369517</v>
      </c>
    </row>
    <row r="372" spans="1:10" ht="87.75" customHeight="1" x14ac:dyDescent="0.25">
      <c r="A372" s="40" t="s">
        <v>267</v>
      </c>
      <c r="B372" s="148" t="s">
        <v>1094</v>
      </c>
      <c r="C372" s="46" t="s">
        <v>516</v>
      </c>
      <c r="D372" s="47" t="s">
        <v>260</v>
      </c>
      <c r="E372" s="47" t="s">
        <v>1093</v>
      </c>
      <c r="F372" s="47"/>
      <c r="G372" s="9">
        <f>G373+G374</f>
        <v>1354257.07</v>
      </c>
      <c r="H372" s="9">
        <f t="shared" ref="H372" si="94">H373+H374</f>
        <v>338568</v>
      </c>
      <c r="I372" s="9">
        <f t="shared" si="70"/>
        <v>25.000275612369517</v>
      </c>
    </row>
    <row r="373" spans="1:10" ht="24" customHeight="1" x14ac:dyDescent="0.25">
      <c r="A373" s="40" t="s">
        <v>901</v>
      </c>
      <c r="B373" s="45" t="s">
        <v>106</v>
      </c>
      <c r="C373" s="46" t="s">
        <v>516</v>
      </c>
      <c r="D373" s="47" t="s">
        <v>260</v>
      </c>
      <c r="E373" s="47" t="s">
        <v>1093</v>
      </c>
      <c r="F373" s="47" t="s">
        <v>105</v>
      </c>
      <c r="G373" s="151">
        <v>677128.54</v>
      </c>
      <c r="H373" s="151">
        <v>169284</v>
      </c>
      <c r="I373" s="9">
        <f t="shared" si="70"/>
        <v>25.000275427764425</v>
      </c>
    </row>
    <row r="374" spans="1:10" ht="23.25" customHeight="1" x14ac:dyDescent="0.25">
      <c r="A374" s="40" t="s">
        <v>268</v>
      </c>
      <c r="B374" s="45" t="s">
        <v>223</v>
      </c>
      <c r="C374" s="46" t="s">
        <v>516</v>
      </c>
      <c r="D374" s="47" t="s">
        <v>260</v>
      </c>
      <c r="E374" s="47" t="s">
        <v>1093</v>
      </c>
      <c r="F374" s="47" t="s">
        <v>222</v>
      </c>
      <c r="G374" s="151">
        <v>677128.53</v>
      </c>
      <c r="H374" s="151">
        <v>169284</v>
      </c>
      <c r="I374" s="9">
        <f t="shared" si="70"/>
        <v>25.000275796974613</v>
      </c>
    </row>
    <row r="375" spans="1:10" ht="30" x14ac:dyDescent="0.25">
      <c r="A375" s="40" t="s">
        <v>269</v>
      </c>
      <c r="B375" s="45" t="s">
        <v>140</v>
      </c>
      <c r="C375" s="46" t="s">
        <v>516</v>
      </c>
      <c r="D375" s="47" t="s">
        <v>260</v>
      </c>
      <c r="E375" s="47" t="s">
        <v>414</v>
      </c>
      <c r="F375" s="47"/>
      <c r="G375" s="18">
        <f>G376+G385+G388+G380+G383</f>
        <v>17369490</v>
      </c>
      <c r="H375" s="18">
        <f>H376+H385+H388+H380+H383</f>
        <v>2962000</v>
      </c>
      <c r="I375" s="9">
        <f t="shared" si="70"/>
        <v>17.052889866081273</v>
      </c>
    </row>
    <row r="376" spans="1:10" ht="60" x14ac:dyDescent="0.25">
      <c r="A376" s="40" t="s">
        <v>270</v>
      </c>
      <c r="B376" s="49" t="s">
        <v>203</v>
      </c>
      <c r="C376" s="46" t="s">
        <v>516</v>
      </c>
      <c r="D376" s="47" t="s">
        <v>260</v>
      </c>
      <c r="E376" s="47" t="s">
        <v>322</v>
      </c>
      <c r="F376" s="47"/>
      <c r="G376" s="18">
        <f>G377+G378+G379</f>
        <v>6000000</v>
      </c>
      <c r="H376" s="18">
        <f>H377+H378+H379</f>
        <v>0</v>
      </c>
      <c r="I376" s="9">
        <f t="shared" si="70"/>
        <v>0</v>
      </c>
    </row>
    <row r="377" spans="1:10" ht="39" customHeight="1" x14ac:dyDescent="0.25">
      <c r="A377" s="40" t="s">
        <v>1021</v>
      </c>
      <c r="B377" s="49" t="s">
        <v>71</v>
      </c>
      <c r="C377" s="46" t="s">
        <v>516</v>
      </c>
      <c r="D377" s="47" t="s">
        <v>260</v>
      </c>
      <c r="E377" s="47" t="s">
        <v>322</v>
      </c>
      <c r="F377" s="47" t="s">
        <v>70</v>
      </c>
      <c r="G377" s="151">
        <v>1175691</v>
      </c>
      <c r="H377" s="151">
        <v>0</v>
      </c>
      <c r="I377" s="9">
        <f t="shared" si="70"/>
        <v>0</v>
      </c>
    </row>
    <row r="378" spans="1:10" ht="26.25" customHeight="1" x14ac:dyDescent="0.25">
      <c r="A378" s="40" t="s">
        <v>1022</v>
      </c>
      <c r="B378" s="45" t="s">
        <v>106</v>
      </c>
      <c r="C378" s="46" t="s">
        <v>516</v>
      </c>
      <c r="D378" s="47" t="s">
        <v>260</v>
      </c>
      <c r="E378" s="47" t="s">
        <v>322</v>
      </c>
      <c r="F378" s="49">
        <v>610</v>
      </c>
      <c r="G378" s="151">
        <v>548073</v>
      </c>
      <c r="H378" s="151">
        <v>0</v>
      </c>
      <c r="I378" s="9">
        <f t="shared" si="70"/>
        <v>0</v>
      </c>
    </row>
    <row r="379" spans="1:10" ht="30" customHeight="1" x14ac:dyDescent="0.25">
      <c r="A379" s="40" t="s">
        <v>271</v>
      </c>
      <c r="B379" s="45" t="s">
        <v>223</v>
      </c>
      <c r="C379" s="46" t="s">
        <v>516</v>
      </c>
      <c r="D379" s="47" t="s">
        <v>260</v>
      </c>
      <c r="E379" s="47" t="s">
        <v>322</v>
      </c>
      <c r="F379" s="49">
        <v>620</v>
      </c>
      <c r="G379" s="151">
        <v>4276236</v>
      </c>
      <c r="H379" s="151">
        <v>0</v>
      </c>
      <c r="I379" s="9">
        <f t="shared" si="70"/>
        <v>0</v>
      </c>
    </row>
    <row r="380" spans="1:10" ht="60" x14ac:dyDescent="0.25">
      <c r="A380" s="40" t="s">
        <v>272</v>
      </c>
      <c r="B380" s="49" t="s">
        <v>779</v>
      </c>
      <c r="C380" s="46" t="s">
        <v>516</v>
      </c>
      <c r="D380" s="47" t="s">
        <v>260</v>
      </c>
      <c r="E380" s="47" t="s">
        <v>778</v>
      </c>
      <c r="F380" s="47"/>
      <c r="G380" s="9">
        <f>G381+G382</f>
        <v>6275100</v>
      </c>
      <c r="H380" s="9">
        <f>H381+H382</f>
        <v>1500000</v>
      </c>
      <c r="I380" s="9">
        <f t="shared" si="70"/>
        <v>23.904001529856096</v>
      </c>
    </row>
    <row r="381" spans="1:10" ht="30" customHeight="1" x14ac:dyDescent="0.25">
      <c r="A381" s="40" t="s">
        <v>273</v>
      </c>
      <c r="B381" s="45" t="s">
        <v>106</v>
      </c>
      <c r="C381" s="46" t="s">
        <v>516</v>
      </c>
      <c r="D381" s="47" t="s">
        <v>260</v>
      </c>
      <c r="E381" s="47" t="s">
        <v>778</v>
      </c>
      <c r="F381" s="49">
        <v>610</v>
      </c>
      <c r="G381" s="151">
        <v>6005100</v>
      </c>
      <c r="H381" s="151">
        <v>1500000</v>
      </c>
      <c r="I381" s="9">
        <f t="shared" si="70"/>
        <v>24.978768047159914</v>
      </c>
    </row>
    <row r="382" spans="1:10" ht="33" customHeight="1" x14ac:dyDescent="0.25">
      <c r="A382" s="40" t="s">
        <v>274</v>
      </c>
      <c r="B382" s="45" t="s">
        <v>223</v>
      </c>
      <c r="C382" s="46" t="s">
        <v>516</v>
      </c>
      <c r="D382" s="47" t="s">
        <v>260</v>
      </c>
      <c r="E382" s="47" t="s">
        <v>778</v>
      </c>
      <c r="F382" s="49">
        <v>620</v>
      </c>
      <c r="G382" s="151">
        <v>270000</v>
      </c>
      <c r="H382" s="151">
        <v>0</v>
      </c>
      <c r="I382" s="9">
        <f t="shared" si="70"/>
        <v>0</v>
      </c>
    </row>
    <row r="383" spans="1:10" ht="60" x14ac:dyDescent="0.25">
      <c r="A383" s="40" t="s">
        <v>275</v>
      </c>
      <c r="B383" s="49" t="s">
        <v>1102</v>
      </c>
      <c r="C383" s="46" t="s">
        <v>516</v>
      </c>
      <c r="D383" s="47" t="s">
        <v>260</v>
      </c>
      <c r="E383" s="47" t="s">
        <v>1103</v>
      </c>
      <c r="F383" s="49"/>
      <c r="G383" s="9">
        <f>G384</f>
        <v>1462000</v>
      </c>
      <c r="H383" s="9">
        <f t="shared" ref="H383" si="95">H384</f>
        <v>1462000</v>
      </c>
      <c r="I383" s="9">
        <f t="shared" si="70"/>
        <v>100</v>
      </c>
    </row>
    <row r="384" spans="1:10" ht="35.25" customHeight="1" x14ac:dyDescent="0.25">
      <c r="A384" s="40" t="s">
        <v>276</v>
      </c>
      <c r="B384" s="119" t="s">
        <v>223</v>
      </c>
      <c r="C384" s="46" t="s">
        <v>516</v>
      </c>
      <c r="D384" s="47" t="s">
        <v>260</v>
      </c>
      <c r="E384" s="47" t="s">
        <v>1103</v>
      </c>
      <c r="F384" s="49">
        <v>620</v>
      </c>
      <c r="G384" s="151">
        <v>1462000</v>
      </c>
      <c r="H384" s="151">
        <v>1462000</v>
      </c>
      <c r="I384" s="9">
        <f t="shared" si="70"/>
        <v>100</v>
      </c>
    </row>
    <row r="385" spans="1:9" ht="105" x14ac:dyDescent="0.25">
      <c r="A385" s="40" t="s">
        <v>277</v>
      </c>
      <c r="B385" s="49" t="s">
        <v>173</v>
      </c>
      <c r="C385" s="46" t="s">
        <v>516</v>
      </c>
      <c r="D385" s="47" t="s">
        <v>260</v>
      </c>
      <c r="E385" s="47" t="s">
        <v>141</v>
      </c>
      <c r="F385" s="47"/>
      <c r="G385" s="18">
        <f>G387+G386</f>
        <v>736400</v>
      </c>
      <c r="H385" s="18">
        <f t="shared" ref="H385" si="96">H387+H386</f>
        <v>0</v>
      </c>
      <c r="I385" s="9">
        <f t="shared" si="70"/>
        <v>0</v>
      </c>
    </row>
    <row r="386" spans="1:9" x14ac:dyDescent="0.25">
      <c r="A386" s="40" t="s">
        <v>280</v>
      </c>
      <c r="B386" s="45" t="s">
        <v>631</v>
      </c>
      <c r="C386" s="46" t="s">
        <v>516</v>
      </c>
      <c r="D386" s="47" t="s">
        <v>260</v>
      </c>
      <c r="E386" s="47" t="s">
        <v>141</v>
      </c>
      <c r="F386" s="47" t="s">
        <v>630</v>
      </c>
      <c r="G386" s="151">
        <v>41680</v>
      </c>
      <c r="H386" s="151">
        <v>0</v>
      </c>
      <c r="I386" s="9">
        <f t="shared" si="70"/>
        <v>0</v>
      </c>
    </row>
    <row r="387" spans="1:9" ht="45" x14ac:dyDescent="0.25">
      <c r="A387" s="40" t="s">
        <v>283</v>
      </c>
      <c r="B387" s="49" t="s">
        <v>71</v>
      </c>
      <c r="C387" s="46" t="s">
        <v>516</v>
      </c>
      <c r="D387" s="47" t="s">
        <v>260</v>
      </c>
      <c r="E387" s="47" t="s">
        <v>141</v>
      </c>
      <c r="F387" s="47" t="s">
        <v>70</v>
      </c>
      <c r="G387" s="151">
        <v>694720</v>
      </c>
      <c r="H387" s="151">
        <v>0</v>
      </c>
      <c r="I387" s="9">
        <f t="shared" si="70"/>
        <v>0</v>
      </c>
    </row>
    <row r="388" spans="1:9" ht="18.75" customHeight="1" x14ac:dyDescent="0.25">
      <c r="A388" s="40" t="s">
        <v>284</v>
      </c>
      <c r="B388" s="45" t="s">
        <v>146</v>
      </c>
      <c r="C388" s="46" t="s">
        <v>516</v>
      </c>
      <c r="D388" s="47" t="s">
        <v>260</v>
      </c>
      <c r="E388" s="47" t="s">
        <v>145</v>
      </c>
      <c r="F388" s="47"/>
      <c r="G388" s="18">
        <f>G389</f>
        <v>2895990</v>
      </c>
      <c r="H388" s="18">
        <f>H389</f>
        <v>0</v>
      </c>
      <c r="I388" s="9">
        <f t="shared" si="70"/>
        <v>0</v>
      </c>
    </row>
    <row r="389" spans="1:9" ht="23.25" customHeight="1" x14ac:dyDescent="0.25">
      <c r="A389" s="40" t="s">
        <v>1023</v>
      </c>
      <c r="B389" s="45" t="s">
        <v>223</v>
      </c>
      <c r="C389" s="46" t="s">
        <v>516</v>
      </c>
      <c r="D389" s="47" t="s">
        <v>260</v>
      </c>
      <c r="E389" s="47" t="s">
        <v>145</v>
      </c>
      <c r="F389" s="47" t="s">
        <v>222</v>
      </c>
      <c r="G389" s="151">
        <v>2895990</v>
      </c>
      <c r="H389" s="151">
        <v>0</v>
      </c>
      <c r="I389" s="9">
        <f t="shared" si="70"/>
        <v>0</v>
      </c>
    </row>
    <row r="390" spans="1:9" ht="64.5" customHeight="1" x14ac:dyDescent="0.25">
      <c r="A390" s="40" t="s">
        <v>1024</v>
      </c>
      <c r="B390" s="72" t="s">
        <v>1086</v>
      </c>
      <c r="C390" s="46" t="s">
        <v>516</v>
      </c>
      <c r="D390" s="47" t="s">
        <v>260</v>
      </c>
      <c r="E390" s="47" t="s">
        <v>166</v>
      </c>
      <c r="F390" s="47"/>
      <c r="G390" s="18">
        <f>G391+G398+G394+G401</f>
        <v>20763203</v>
      </c>
      <c r="H390" s="18">
        <f t="shared" ref="H390" si="97">H391+H398+H394+H401</f>
        <v>3260296.62</v>
      </c>
      <c r="I390" s="9">
        <f t="shared" si="70"/>
        <v>15.702281675905205</v>
      </c>
    </row>
    <row r="391" spans="1:9" ht="42.75" customHeight="1" x14ac:dyDescent="0.25">
      <c r="A391" s="40" t="s">
        <v>286</v>
      </c>
      <c r="B391" s="45" t="s">
        <v>262</v>
      </c>
      <c r="C391" s="46" t="s">
        <v>516</v>
      </c>
      <c r="D391" s="47" t="s">
        <v>260</v>
      </c>
      <c r="E391" s="47" t="s">
        <v>142</v>
      </c>
      <c r="F391" s="47"/>
      <c r="G391" s="18">
        <f>SUM(G392:G393)</f>
        <v>700000</v>
      </c>
      <c r="H391" s="18">
        <f t="shared" ref="H391" si="98">SUM(H392:H393)</f>
        <v>0</v>
      </c>
      <c r="I391" s="9">
        <f t="shared" si="70"/>
        <v>0</v>
      </c>
    </row>
    <row r="392" spans="1:9" ht="50.25" customHeight="1" x14ac:dyDescent="0.25">
      <c r="A392" s="40" t="s">
        <v>287</v>
      </c>
      <c r="B392" s="49" t="s">
        <v>7</v>
      </c>
      <c r="C392" s="46" t="s">
        <v>516</v>
      </c>
      <c r="D392" s="47" t="s">
        <v>260</v>
      </c>
      <c r="E392" s="47" t="s">
        <v>142</v>
      </c>
      <c r="F392" s="47" t="s">
        <v>552</v>
      </c>
      <c r="G392" s="151">
        <v>150000</v>
      </c>
      <c r="H392" s="151">
        <v>0</v>
      </c>
      <c r="I392" s="9">
        <f t="shared" ref="I392:I461" si="99">H392/G392*100</f>
        <v>0</v>
      </c>
    </row>
    <row r="393" spans="1:9" ht="24.75" customHeight="1" x14ac:dyDescent="0.25">
      <c r="A393" s="40" t="s">
        <v>902</v>
      </c>
      <c r="B393" s="45" t="s">
        <v>766</v>
      </c>
      <c r="C393" s="46" t="s">
        <v>516</v>
      </c>
      <c r="D393" s="47" t="s">
        <v>260</v>
      </c>
      <c r="E393" s="47" t="s">
        <v>142</v>
      </c>
      <c r="F393" s="47" t="s">
        <v>259</v>
      </c>
      <c r="G393" s="151">
        <v>550000</v>
      </c>
      <c r="H393" s="151">
        <v>0</v>
      </c>
      <c r="I393" s="9">
        <f t="shared" si="99"/>
        <v>0</v>
      </c>
    </row>
    <row r="394" spans="1:9" ht="30.75" customHeight="1" x14ac:dyDescent="0.25">
      <c r="A394" s="40" t="s">
        <v>903</v>
      </c>
      <c r="B394" s="45" t="s">
        <v>144</v>
      </c>
      <c r="C394" s="46" t="s">
        <v>516</v>
      </c>
      <c r="D394" s="47" t="s">
        <v>260</v>
      </c>
      <c r="E394" s="47" t="s">
        <v>143</v>
      </c>
      <c r="F394" s="47"/>
      <c r="G394" s="18">
        <f>SUM(G395:G397)</f>
        <v>10423420</v>
      </c>
      <c r="H394" s="18">
        <f t="shared" ref="H394" si="100">SUM(H395:H397)</f>
        <v>1453561.76</v>
      </c>
      <c r="I394" s="9">
        <f t="shared" si="99"/>
        <v>13.945151975071521</v>
      </c>
    </row>
    <row r="395" spans="1:9" ht="38.25" customHeight="1" x14ac:dyDescent="0.25">
      <c r="A395" s="40" t="s">
        <v>288</v>
      </c>
      <c r="B395" s="45" t="s">
        <v>824</v>
      </c>
      <c r="C395" s="46" t="s">
        <v>516</v>
      </c>
      <c r="D395" s="47" t="s">
        <v>260</v>
      </c>
      <c r="E395" s="47" t="s">
        <v>143</v>
      </c>
      <c r="F395" s="47" t="s">
        <v>543</v>
      </c>
      <c r="G395" s="151">
        <v>4323512</v>
      </c>
      <c r="H395" s="151">
        <v>903670.86</v>
      </c>
      <c r="I395" s="9">
        <f t="shared" si="99"/>
        <v>20.901314949513267</v>
      </c>
    </row>
    <row r="396" spans="1:9" ht="50.25" customHeight="1" x14ac:dyDescent="0.25">
      <c r="A396" s="40" t="s">
        <v>289</v>
      </c>
      <c r="B396" s="49" t="s">
        <v>7</v>
      </c>
      <c r="C396" s="46" t="s">
        <v>516</v>
      </c>
      <c r="D396" s="47" t="s">
        <v>260</v>
      </c>
      <c r="E396" s="47" t="s">
        <v>143</v>
      </c>
      <c r="F396" s="47" t="s">
        <v>552</v>
      </c>
      <c r="G396" s="151">
        <v>6043808</v>
      </c>
      <c r="H396" s="151">
        <v>549890.9</v>
      </c>
      <c r="I396" s="9">
        <f t="shared" si="99"/>
        <v>9.0984177525162959</v>
      </c>
    </row>
    <row r="397" spans="1:9" ht="30" customHeight="1" x14ac:dyDescent="0.25">
      <c r="A397" s="40" t="s">
        <v>904</v>
      </c>
      <c r="B397" s="45" t="s">
        <v>568</v>
      </c>
      <c r="C397" s="46" t="s">
        <v>516</v>
      </c>
      <c r="D397" s="47" t="s">
        <v>260</v>
      </c>
      <c r="E397" s="47" t="s">
        <v>143</v>
      </c>
      <c r="F397" s="47" t="s">
        <v>567</v>
      </c>
      <c r="G397" s="151">
        <v>56100</v>
      </c>
      <c r="H397" s="151">
        <v>0</v>
      </c>
      <c r="I397" s="9">
        <f t="shared" si="99"/>
        <v>0</v>
      </c>
    </row>
    <row r="398" spans="1:9" ht="36.75" customHeight="1" x14ac:dyDescent="0.25">
      <c r="A398" s="40" t="s">
        <v>905</v>
      </c>
      <c r="B398" s="45" t="s">
        <v>139</v>
      </c>
      <c r="C398" s="46" t="s">
        <v>516</v>
      </c>
      <c r="D398" s="47" t="s">
        <v>260</v>
      </c>
      <c r="E398" s="47" t="s">
        <v>138</v>
      </c>
      <c r="F398" s="47"/>
      <c r="G398" s="18">
        <f>SUM(G399:G400)</f>
        <v>9389783</v>
      </c>
      <c r="H398" s="18">
        <f t="shared" ref="H398" si="101">SUM(H399:H400)</f>
        <v>1736734.86</v>
      </c>
      <c r="I398" s="9">
        <f t="shared" si="99"/>
        <v>18.496006350732493</v>
      </c>
    </row>
    <row r="399" spans="1:9" ht="33" customHeight="1" x14ac:dyDescent="0.25">
      <c r="A399" s="40" t="s">
        <v>290</v>
      </c>
      <c r="B399" s="45" t="s">
        <v>631</v>
      </c>
      <c r="C399" s="46" t="s">
        <v>516</v>
      </c>
      <c r="D399" s="47" t="s">
        <v>260</v>
      </c>
      <c r="E399" s="47" t="s">
        <v>138</v>
      </c>
      <c r="F399" s="47" t="s">
        <v>630</v>
      </c>
      <c r="G399" s="151">
        <v>8248883</v>
      </c>
      <c r="H399" s="151">
        <v>1507817.86</v>
      </c>
      <c r="I399" s="9">
        <f t="shared" si="99"/>
        <v>18.279054994476223</v>
      </c>
    </row>
    <row r="400" spans="1:9" ht="41.25" customHeight="1" x14ac:dyDescent="0.25">
      <c r="A400" s="40" t="s">
        <v>455</v>
      </c>
      <c r="B400" s="49" t="s">
        <v>553</v>
      </c>
      <c r="C400" s="46" t="s">
        <v>516</v>
      </c>
      <c r="D400" s="47" t="s">
        <v>260</v>
      </c>
      <c r="E400" s="47" t="s">
        <v>138</v>
      </c>
      <c r="F400" s="47" t="s">
        <v>552</v>
      </c>
      <c r="G400" s="151">
        <v>1140900</v>
      </c>
      <c r="H400" s="151">
        <v>228917</v>
      </c>
      <c r="I400" s="9">
        <f t="shared" si="99"/>
        <v>20.064598124287844</v>
      </c>
    </row>
    <row r="401" spans="1:10" ht="101.25" customHeight="1" x14ac:dyDescent="0.25">
      <c r="A401" s="40" t="s">
        <v>456</v>
      </c>
      <c r="B401" s="120" t="s">
        <v>760</v>
      </c>
      <c r="C401" s="46" t="s">
        <v>516</v>
      </c>
      <c r="D401" s="47" t="s">
        <v>260</v>
      </c>
      <c r="E401" s="47" t="s">
        <v>759</v>
      </c>
      <c r="F401" s="47"/>
      <c r="G401" s="18">
        <f>G402</f>
        <v>250000</v>
      </c>
      <c r="H401" s="18">
        <f>H402</f>
        <v>70000</v>
      </c>
      <c r="I401" s="9">
        <f t="shared" si="99"/>
        <v>28.000000000000004</v>
      </c>
    </row>
    <row r="402" spans="1:10" ht="29.25" customHeight="1" x14ac:dyDescent="0.25">
      <c r="A402" s="40" t="s">
        <v>291</v>
      </c>
      <c r="B402" s="49" t="s">
        <v>860</v>
      </c>
      <c r="C402" s="46" t="s">
        <v>516</v>
      </c>
      <c r="D402" s="47" t="s">
        <v>260</v>
      </c>
      <c r="E402" s="47" t="s">
        <v>759</v>
      </c>
      <c r="F402" s="47" t="s">
        <v>253</v>
      </c>
      <c r="G402" s="151">
        <v>250000</v>
      </c>
      <c r="H402" s="151">
        <v>70000</v>
      </c>
      <c r="I402" s="9">
        <f t="shared" si="99"/>
        <v>28.000000000000004</v>
      </c>
    </row>
    <row r="403" spans="1:10" ht="29.25" customHeight="1" x14ac:dyDescent="0.25">
      <c r="A403" s="40" t="s">
        <v>292</v>
      </c>
      <c r="B403" s="41" t="s">
        <v>310</v>
      </c>
      <c r="C403" s="46" t="s">
        <v>516</v>
      </c>
      <c r="D403" s="43" t="s">
        <v>309</v>
      </c>
      <c r="E403" s="43"/>
      <c r="F403" s="43"/>
      <c r="G403" s="8">
        <f t="shared" ref="G403:H407" si="102">G404</f>
        <v>187065</v>
      </c>
      <c r="H403" s="8">
        <f t="shared" si="102"/>
        <v>56034.8</v>
      </c>
      <c r="I403" s="8">
        <f t="shared" si="99"/>
        <v>29.954721620826984</v>
      </c>
    </row>
    <row r="404" spans="1:10" ht="29.25" customHeight="1" x14ac:dyDescent="0.25">
      <c r="A404" s="40" t="s">
        <v>293</v>
      </c>
      <c r="B404" s="51" t="s">
        <v>806</v>
      </c>
      <c r="C404" s="46" t="s">
        <v>516</v>
      </c>
      <c r="D404" s="43" t="s">
        <v>807</v>
      </c>
      <c r="E404" s="43"/>
      <c r="F404" s="43"/>
      <c r="G404" s="8">
        <f t="shared" si="102"/>
        <v>187065</v>
      </c>
      <c r="H404" s="8">
        <f t="shared" si="102"/>
        <v>56034.8</v>
      </c>
      <c r="I404" s="8">
        <f t="shared" si="99"/>
        <v>29.954721620826984</v>
      </c>
    </row>
    <row r="405" spans="1:10" ht="38.25" customHeight="1" x14ac:dyDescent="0.25">
      <c r="A405" s="40" t="s">
        <v>294</v>
      </c>
      <c r="B405" s="72" t="s">
        <v>1039</v>
      </c>
      <c r="C405" s="46" t="s">
        <v>516</v>
      </c>
      <c r="D405" s="47" t="s">
        <v>807</v>
      </c>
      <c r="E405" s="47" t="s">
        <v>410</v>
      </c>
      <c r="F405" s="47"/>
      <c r="G405" s="151">
        <f t="shared" si="102"/>
        <v>187065</v>
      </c>
      <c r="H405" s="151">
        <f t="shared" si="102"/>
        <v>56034.8</v>
      </c>
      <c r="I405" s="9">
        <f t="shared" si="99"/>
        <v>29.954721620826984</v>
      </c>
    </row>
    <row r="406" spans="1:10" ht="32.25" customHeight="1" x14ac:dyDescent="0.25">
      <c r="A406" s="40" t="s">
        <v>906</v>
      </c>
      <c r="B406" s="45" t="s">
        <v>220</v>
      </c>
      <c r="C406" s="46" t="s">
        <v>516</v>
      </c>
      <c r="D406" s="47" t="s">
        <v>807</v>
      </c>
      <c r="E406" s="47" t="s">
        <v>415</v>
      </c>
      <c r="F406" s="43"/>
      <c r="G406" s="151">
        <f t="shared" si="102"/>
        <v>187065</v>
      </c>
      <c r="H406" s="151">
        <f t="shared" si="102"/>
        <v>56034.8</v>
      </c>
      <c r="I406" s="9">
        <f t="shared" si="99"/>
        <v>29.954721620826984</v>
      </c>
    </row>
    <row r="407" spans="1:10" ht="48" customHeight="1" x14ac:dyDescent="0.25">
      <c r="A407" s="40" t="s">
        <v>907</v>
      </c>
      <c r="B407" s="45" t="s">
        <v>780</v>
      </c>
      <c r="C407" s="46" t="s">
        <v>516</v>
      </c>
      <c r="D407" s="47" t="s">
        <v>807</v>
      </c>
      <c r="E407" s="47" t="s">
        <v>781</v>
      </c>
      <c r="F407" s="47"/>
      <c r="G407" s="151">
        <f t="shared" si="102"/>
        <v>187065</v>
      </c>
      <c r="H407" s="151">
        <f t="shared" si="102"/>
        <v>56034.8</v>
      </c>
      <c r="I407" s="9">
        <f t="shared" si="99"/>
        <v>29.954721620826984</v>
      </c>
    </row>
    <row r="408" spans="1:10" ht="34.5" customHeight="1" x14ac:dyDescent="0.25">
      <c r="A408" s="40" t="s">
        <v>908</v>
      </c>
      <c r="B408" s="49" t="s">
        <v>1114</v>
      </c>
      <c r="C408" s="46" t="s">
        <v>516</v>
      </c>
      <c r="D408" s="47" t="s">
        <v>807</v>
      </c>
      <c r="E408" s="47" t="s">
        <v>781</v>
      </c>
      <c r="F408" s="47" t="s">
        <v>70</v>
      </c>
      <c r="G408" s="151">
        <v>187065</v>
      </c>
      <c r="H408" s="151">
        <v>56034.8</v>
      </c>
      <c r="I408" s="9">
        <f t="shared" si="99"/>
        <v>29.954721620826984</v>
      </c>
    </row>
    <row r="409" spans="1:10" ht="37.5" customHeight="1" x14ac:dyDescent="0.25">
      <c r="A409" s="40" t="s">
        <v>909</v>
      </c>
      <c r="B409" s="41" t="s">
        <v>517</v>
      </c>
      <c r="C409" s="42" t="s">
        <v>518</v>
      </c>
      <c r="D409" s="47"/>
      <c r="E409" s="47"/>
      <c r="F409" s="47"/>
      <c r="G409" s="8">
        <f>G410</f>
        <v>81703960</v>
      </c>
      <c r="H409" s="8">
        <f t="shared" ref="H409" si="103">H410</f>
        <v>18983250.48</v>
      </c>
      <c r="I409" s="8">
        <f t="shared" si="99"/>
        <v>23.234186543712202</v>
      </c>
    </row>
    <row r="410" spans="1:10" ht="27.75" customHeight="1" x14ac:dyDescent="0.25">
      <c r="A410" s="40" t="s">
        <v>910</v>
      </c>
      <c r="B410" s="41" t="s">
        <v>279</v>
      </c>
      <c r="C410" s="42" t="s">
        <v>518</v>
      </c>
      <c r="D410" s="43" t="s">
        <v>278</v>
      </c>
      <c r="E410" s="43"/>
      <c r="F410" s="43"/>
      <c r="G410" s="8">
        <f>G411+G435</f>
        <v>81703960</v>
      </c>
      <c r="H410" s="8">
        <f>H411+H435</f>
        <v>18983250.48</v>
      </c>
      <c r="I410" s="8">
        <f t="shared" si="99"/>
        <v>23.234186543712202</v>
      </c>
    </row>
    <row r="411" spans="1:10" ht="24" customHeight="1" x14ac:dyDescent="0.25">
      <c r="A411" s="40" t="s">
        <v>296</v>
      </c>
      <c r="B411" s="41" t="s">
        <v>282</v>
      </c>
      <c r="C411" s="42" t="s">
        <v>518</v>
      </c>
      <c r="D411" s="43" t="s">
        <v>281</v>
      </c>
      <c r="E411" s="43"/>
      <c r="F411" s="43"/>
      <c r="G411" s="8">
        <f>G412</f>
        <v>77341912</v>
      </c>
      <c r="H411" s="8">
        <f t="shared" ref="H411" si="104">H412</f>
        <v>18403340</v>
      </c>
      <c r="I411" s="8">
        <f t="shared" si="99"/>
        <v>23.794782833918042</v>
      </c>
    </row>
    <row r="412" spans="1:10" ht="36.75" customHeight="1" x14ac:dyDescent="0.25">
      <c r="A412" s="40" t="s">
        <v>297</v>
      </c>
      <c r="B412" s="72" t="s">
        <v>1040</v>
      </c>
      <c r="C412" s="46" t="s">
        <v>518</v>
      </c>
      <c r="D412" s="47" t="s">
        <v>281</v>
      </c>
      <c r="E412" s="47" t="s">
        <v>420</v>
      </c>
      <c r="F412" s="43"/>
      <c r="G412" s="9">
        <f>G413+G418+G421+G432</f>
        <v>77341912</v>
      </c>
      <c r="H412" s="9">
        <f t="shared" ref="H412" si="105">H413+H418+H421+H432</f>
        <v>18403340</v>
      </c>
      <c r="I412" s="9">
        <f t="shared" si="99"/>
        <v>23.794782833918042</v>
      </c>
    </row>
    <row r="413" spans="1:10" ht="30" x14ac:dyDescent="0.25">
      <c r="A413" s="40" t="s">
        <v>298</v>
      </c>
      <c r="B413" s="45" t="s">
        <v>156</v>
      </c>
      <c r="C413" s="46" t="s">
        <v>518</v>
      </c>
      <c r="D413" s="47" t="s">
        <v>281</v>
      </c>
      <c r="E413" s="47" t="s">
        <v>421</v>
      </c>
      <c r="F413" s="43"/>
      <c r="G413" s="9">
        <f>G414+G416</f>
        <v>45227950</v>
      </c>
      <c r="H413" s="9">
        <f>H414+H416</f>
        <v>10835000</v>
      </c>
      <c r="I413" s="9">
        <f t="shared" si="99"/>
        <v>23.956425175140595</v>
      </c>
    </row>
    <row r="414" spans="1:10" ht="33.75" customHeight="1" x14ac:dyDescent="0.25">
      <c r="A414" s="40" t="s">
        <v>301</v>
      </c>
      <c r="B414" s="45" t="s">
        <v>285</v>
      </c>
      <c r="C414" s="46" t="s">
        <v>518</v>
      </c>
      <c r="D414" s="47" t="s">
        <v>281</v>
      </c>
      <c r="E414" s="47" t="s">
        <v>422</v>
      </c>
      <c r="F414" s="47"/>
      <c r="G414" s="11">
        <f>G415</f>
        <v>44374190</v>
      </c>
      <c r="H414" s="11">
        <f t="shared" ref="H414" si="106">H415</f>
        <v>10835000</v>
      </c>
      <c r="I414" s="9">
        <f t="shared" si="99"/>
        <v>24.417347111012056</v>
      </c>
    </row>
    <row r="415" spans="1:10" ht="20.25" customHeight="1" x14ac:dyDescent="0.25">
      <c r="A415" s="40" t="s">
        <v>302</v>
      </c>
      <c r="B415" s="45" t="s">
        <v>223</v>
      </c>
      <c r="C415" s="46" t="s">
        <v>518</v>
      </c>
      <c r="D415" s="47" t="s">
        <v>281</v>
      </c>
      <c r="E415" s="47" t="s">
        <v>422</v>
      </c>
      <c r="F415" s="47" t="s">
        <v>222</v>
      </c>
      <c r="G415" s="151">
        <v>44374190</v>
      </c>
      <c r="H415" s="151">
        <v>10835000</v>
      </c>
      <c r="I415" s="9">
        <f t="shared" si="99"/>
        <v>24.417347111012056</v>
      </c>
      <c r="J415" s="71"/>
    </row>
    <row r="416" spans="1:10" ht="47.25" customHeight="1" x14ac:dyDescent="0.25">
      <c r="A416" s="40" t="s">
        <v>303</v>
      </c>
      <c r="B416" s="49" t="s">
        <v>1063</v>
      </c>
      <c r="C416" s="46" t="s">
        <v>518</v>
      </c>
      <c r="D416" s="47" t="s">
        <v>281</v>
      </c>
      <c r="E416" s="47" t="s">
        <v>1083</v>
      </c>
      <c r="F416" s="47"/>
      <c r="G416" s="11">
        <f>G417</f>
        <v>853760</v>
      </c>
      <c r="H416" s="11">
        <f t="shared" ref="H416" si="107">H417</f>
        <v>0</v>
      </c>
      <c r="I416" s="9">
        <f t="shared" si="99"/>
        <v>0</v>
      </c>
      <c r="J416" s="71"/>
    </row>
    <row r="417" spans="1:12" ht="29.25" customHeight="1" x14ac:dyDescent="0.25">
      <c r="A417" s="40" t="s">
        <v>305</v>
      </c>
      <c r="B417" s="45" t="s">
        <v>223</v>
      </c>
      <c r="C417" s="46" t="s">
        <v>518</v>
      </c>
      <c r="D417" s="47" t="s">
        <v>281</v>
      </c>
      <c r="E417" s="47" t="s">
        <v>1083</v>
      </c>
      <c r="F417" s="47" t="s">
        <v>222</v>
      </c>
      <c r="G417" s="151">
        <v>853760</v>
      </c>
      <c r="H417" s="151">
        <v>0</v>
      </c>
      <c r="I417" s="9">
        <f t="shared" si="99"/>
        <v>0</v>
      </c>
      <c r="J417" s="71"/>
    </row>
    <row r="418" spans="1:12" ht="20.25" customHeight="1" x14ac:dyDescent="0.25">
      <c r="A418" s="40" t="s">
        <v>61</v>
      </c>
      <c r="B418" s="45" t="s">
        <v>157</v>
      </c>
      <c r="C418" s="46" t="s">
        <v>518</v>
      </c>
      <c r="D418" s="47" t="s">
        <v>281</v>
      </c>
      <c r="E418" s="47" t="s">
        <v>423</v>
      </c>
      <c r="F418" s="47"/>
      <c r="G418" s="11">
        <f>G419</f>
        <v>10123344</v>
      </c>
      <c r="H418" s="11">
        <f t="shared" ref="H418:H419" si="108">H419</f>
        <v>2737800</v>
      </c>
      <c r="I418" s="9">
        <f t="shared" si="99"/>
        <v>27.044423265671895</v>
      </c>
      <c r="J418" s="71"/>
    </row>
    <row r="419" spans="1:12" ht="62.25" customHeight="1" x14ac:dyDescent="0.25">
      <c r="A419" s="40" t="s">
        <v>306</v>
      </c>
      <c r="B419" s="45" t="s">
        <v>768</v>
      </c>
      <c r="C419" s="46" t="s">
        <v>518</v>
      </c>
      <c r="D419" s="47" t="s">
        <v>281</v>
      </c>
      <c r="E419" s="47" t="s">
        <v>119</v>
      </c>
      <c r="F419" s="47"/>
      <c r="G419" s="11">
        <f>G420</f>
        <v>10123344</v>
      </c>
      <c r="H419" s="11">
        <f t="shared" si="108"/>
        <v>2737800</v>
      </c>
      <c r="I419" s="9">
        <f t="shared" si="99"/>
        <v>27.044423265671895</v>
      </c>
      <c r="J419" s="71"/>
    </row>
    <row r="420" spans="1:12" ht="18.75" customHeight="1" x14ac:dyDescent="0.25">
      <c r="A420" s="40" t="s">
        <v>308</v>
      </c>
      <c r="B420" s="45" t="s">
        <v>106</v>
      </c>
      <c r="C420" s="46" t="s">
        <v>518</v>
      </c>
      <c r="D420" s="47" t="s">
        <v>281</v>
      </c>
      <c r="E420" s="47" t="s">
        <v>119</v>
      </c>
      <c r="F420" s="47" t="s">
        <v>105</v>
      </c>
      <c r="G420" s="151">
        <v>10123344</v>
      </c>
      <c r="H420" s="151">
        <v>2737800</v>
      </c>
      <c r="I420" s="9">
        <f t="shared" si="99"/>
        <v>27.044423265671895</v>
      </c>
    </row>
    <row r="421" spans="1:12" ht="31.5" customHeight="1" x14ac:dyDescent="0.25">
      <c r="A421" s="40" t="s">
        <v>332</v>
      </c>
      <c r="B421" s="45" t="s">
        <v>158</v>
      </c>
      <c r="C421" s="46" t="s">
        <v>518</v>
      </c>
      <c r="D421" s="47" t="s">
        <v>281</v>
      </c>
      <c r="E421" s="47" t="s">
        <v>424</v>
      </c>
      <c r="F421" s="47"/>
      <c r="G421" s="11">
        <f>G422+G424+G430+G428+G426</f>
        <v>20260618</v>
      </c>
      <c r="H421" s="11">
        <f t="shared" ref="H421" si="109">H422+H424+H430+H428+H426</f>
        <v>4707800</v>
      </c>
      <c r="I421" s="9">
        <f t="shared" si="99"/>
        <v>23.236211254760345</v>
      </c>
    </row>
    <row r="422" spans="1:12" s="56" customFormat="1" ht="57.75" customHeight="1" x14ac:dyDescent="0.25">
      <c r="A422" s="40" t="s">
        <v>333</v>
      </c>
      <c r="B422" s="45" t="s">
        <v>295</v>
      </c>
      <c r="C422" s="46" t="s">
        <v>518</v>
      </c>
      <c r="D422" s="47" t="s">
        <v>281</v>
      </c>
      <c r="E422" s="47" t="s">
        <v>120</v>
      </c>
      <c r="F422" s="47"/>
      <c r="G422" s="9">
        <f>G423</f>
        <v>18968211</v>
      </c>
      <c r="H422" s="9">
        <f t="shared" ref="H422" si="110">H423</f>
        <v>4707800</v>
      </c>
      <c r="I422" s="9">
        <f t="shared" si="99"/>
        <v>24.819420239473295</v>
      </c>
      <c r="K422" s="125"/>
      <c r="L422" s="125"/>
    </row>
    <row r="423" spans="1:12" s="56" customFormat="1" ht="36.75" customHeight="1" x14ac:dyDescent="0.25">
      <c r="A423" s="40" t="s">
        <v>334</v>
      </c>
      <c r="B423" s="45" t="s">
        <v>106</v>
      </c>
      <c r="C423" s="46" t="s">
        <v>518</v>
      </c>
      <c r="D423" s="47" t="s">
        <v>281</v>
      </c>
      <c r="E423" s="47" t="s">
        <v>120</v>
      </c>
      <c r="F423" s="47" t="s">
        <v>105</v>
      </c>
      <c r="G423" s="151">
        <v>18968211</v>
      </c>
      <c r="H423" s="151">
        <v>4707800</v>
      </c>
      <c r="I423" s="9">
        <f t="shared" si="99"/>
        <v>24.819420239473295</v>
      </c>
      <c r="K423" s="125"/>
      <c r="L423" s="125"/>
    </row>
    <row r="424" spans="1:12" s="56" customFormat="1" ht="132" customHeight="1" x14ac:dyDescent="0.25">
      <c r="A424" s="40" t="s">
        <v>311</v>
      </c>
      <c r="B424" s="72" t="s">
        <v>194</v>
      </c>
      <c r="C424" s="46" t="s">
        <v>518</v>
      </c>
      <c r="D424" s="47" t="s">
        <v>281</v>
      </c>
      <c r="E424" s="47" t="s">
        <v>121</v>
      </c>
      <c r="F424" s="47"/>
      <c r="G424" s="11">
        <f>G425</f>
        <v>282400</v>
      </c>
      <c r="H424" s="11">
        <f t="shared" ref="H424" si="111">H425</f>
        <v>0</v>
      </c>
      <c r="I424" s="9">
        <f t="shared" si="99"/>
        <v>0</v>
      </c>
      <c r="K424" s="125"/>
      <c r="L424" s="125"/>
    </row>
    <row r="425" spans="1:12" s="56" customFormat="1" ht="25.5" customHeight="1" x14ac:dyDescent="0.25">
      <c r="A425" s="40" t="s">
        <v>314</v>
      </c>
      <c r="B425" s="45" t="s">
        <v>106</v>
      </c>
      <c r="C425" s="46" t="s">
        <v>518</v>
      </c>
      <c r="D425" s="47" t="s">
        <v>281</v>
      </c>
      <c r="E425" s="47" t="s">
        <v>121</v>
      </c>
      <c r="F425" s="47" t="s">
        <v>105</v>
      </c>
      <c r="G425" s="151">
        <v>282400</v>
      </c>
      <c r="H425" s="151">
        <v>0</v>
      </c>
      <c r="I425" s="9">
        <f t="shared" si="99"/>
        <v>0</v>
      </c>
      <c r="K425" s="125"/>
      <c r="L425" s="125"/>
    </row>
    <row r="426" spans="1:12" s="56" customFormat="1" ht="46.5" customHeight="1" x14ac:dyDescent="0.25">
      <c r="A426" s="40" t="s">
        <v>316</v>
      </c>
      <c r="B426" s="45" t="s">
        <v>1099</v>
      </c>
      <c r="C426" s="46" t="s">
        <v>518</v>
      </c>
      <c r="D426" s="47" t="s">
        <v>281</v>
      </c>
      <c r="E426" s="47" t="s">
        <v>1098</v>
      </c>
      <c r="F426" s="47"/>
      <c r="G426" s="11">
        <f>G427</f>
        <v>92207</v>
      </c>
      <c r="H426" s="11">
        <f t="shared" ref="H426" si="112">H427</f>
        <v>0</v>
      </c>
      <c r="I426" s="9">
        <f t="shared" si="99"/>
        <v>0</v>
      </c>
      <c r="K426" s="125"/>
      <c r="L426" s="125"/>
    </row>
    <row r="427" spans="1:12" s="56" customFormat="1" ht="25.5" customHeight="1" x14ac:dyDescent="0.25">
      <c r="A427" s="40" t="s">
        <v>317</v>
      </c>
      <c r="B427" s="45" t="s">
        <v>106</v>
      </c>
      <c r="C427" s="46" t="s">
        <v>518</v>
      </c>
      <c r="D427" s="47" t="s">
        <v>281</v>
      </c>
      <c r="E427" s="47" t="s">
        <v>1098</v>
      </c>
      <c r="F427" s="47" t="s">
        <v>105</v>
      </c>
      <c r="G427" s="151">
        <v>92207</v>
      </c>
      <c r="H427" s="151">
        <v>0</v>
      </c>
      <c r="I427" s="9">
        <f t="shared" si="99"/>
        <v>0</v>
      </c>
      <c r="K427" s="125"/>
      <c r="L427" s="125"/>
    </row>
    <row r="428" spans="1:12" s="56" customFormat="1" ht="51.75" customHeight="1" x14ac:dyDescent="0.25">
      <c r="A428" s="40" t="s">
        <v>457</v>
      </c>
      <c r="B428" s="45" t="s">
        <v>1100</v>
      </c>
      <c r="C428" s="46" t="s">
        <v>518</v>
      </c>
      <c r="D428" s="47" t="s">
        <v>281</v>
      </c>
      <c r="E428" s="47" t="s">
        <v>1090</v>
      </c>
      <c r="F428" s="47"/>
      <c r="G428" s="11">
        <f>G429</f>
        <v>829900</v>
      </c>
      <c r="H428" s="11">
        <f t="shared" ref="H428" si="113">H429</f>
        <v>0</v>
      </c>
      <c r="I428" s="9">
        <f t="shared" si="99"/>
        <v>0</v>
      </c>
      <c r="K428" s="125"/>
      <c r="L428" s="125"/>
    </row>
    <row r="429" spans="1:12" s="56" customFormat="1" ht="29.25" customHeight="1" x14ac:dyDescent="0.25">
      <c r="A429" s="40" t="s">
        <v>458</v>
      </c>
      <c r="B429" s="45" t="s">
        <v>106</v>
      </c>
      <c r="C429" s="46" t="s">
        <v>518</v>
      </c>
      <c r="D429" s="47" t="s">
        <v>281</v>
      </c>
      <c r="E429" s="47" t="s">
        <v>1090</v>
      </c>
      <c r="F429" s="47" t="s">
        <v>105</v>
      </c>
      <c r="G429" s="151">
        <v>829900</v>
      </c>
      <c r="H429" s="151">
        <v>0</v>
      </c>
      <c r="I429" s="9">
        <f t="shared" si="99"/>
        <v>0</v>
      </c>
      <c r="K429" s="125"/>
      <c r="L429" s="125"/>
    </row>
    <row r="430" spans="1:12" s="56" customFormat="1" ht="55.5" customHeight="1" x14ac:dyDescent="0.25">
      <c r="A430" s="40" t="s">
        <v>344</v>
      </c>
      <c r="B430" s="45" t="s">
        <v>862</v>
      </c>
      <c r="C430" s="46" t="s">
        <v>518</v>
      </c>
      <c r="D430" s="47" t="s">
        <v>281</v>
      </c>
      <c r="E430" s="47" t="s">
        <v>861</v>
      </c>
      <c r="F430" s="47"/>
      <c r="G430" s="11">
        <f>G431</f>
        <v>87900</v>
      </c>
      <c r="H430" s="11">
        <f t="shared" ref="H430" si="114">H431</f>
        <v>0</v>
      </c>
      <c r="I430" s="9">
        <f t="shared" si="99"/>
        <v>0</v>
      </c>
      <c r="K430" s="125"/>
      <c r="L430" s="125"/>
    </row>
    <row r="431" spans="1:12" s="56" customFormat="1" ht="25.5" customHeight="1" x14ac:dyDescent="0.25">
      <c r="A431" s="40" t="s">
        <v>345</v>
      </c>
      <c r="B431" s="45" t="s">
        <v>106</v>
      </c>
      <c r="C431" s="46" t="s">
        <v>518</v>
      </c>
      <c r="D431" s="47" t="s">
        <v>281</v>
      </c>
      <c r="E431" s="47" t="s">
        <v>861</v>
      </c>
      <c r="F431" s="47" t="s">
        <v>105</v>
      </c>
      <c r="G431" s="151">
        <v>87900</v>
      </c>
      <c r="H431" s="151">
        <v>0</v>
      </c>
      <c r="I431" s="9">
        <f t="shared" si="99"/>
        <v>0</v>
      </c>
      <c r="K431" s="125"/>
      <c r="L431" s="125"/>
    </row>
    <row r="432" spans="1:12" s="56" customFormat="1" ht="48.75" customHeight="1" x14ac:dyDescent="0.25">
      <c r="A432" s="40" t="s">
        <v>347</v>
      </c>
      <c r="B432" s="45" t="s">
        <v>1087</v>
      </c>
      <c r="C432" s="46" t="s">
        <v>518</v>
      </c>
      <c r="D432" s="47" t="s">
        <v>281</v>
      </c>
      <c r="E432" s="47" t="s">
        <v>425</v>
      </c>
      <c r="F432" s="47"/>
      <c r="G432" s="11">
        <f>G433</f>
        <v>1730000</v>
      </c>
      <c r="H432" s="11">
        <f t="shared" ref="H432:H433" si="115">H433</f>
        <v>122740</v>
      </c>
      <c r="I432" s="9">
        <f t="shared" si="99"/>
        <v>7.0947976878612717</v>
      </c>
      <c r="K432" s="125"/>
      <c r="L432" s="125"/>
    </row>
    <row r="433" spans="1:12" s="56" customFormat="1" ht="25.5" customHeight="1" x14ac:dyDescent="0.25">
      <c r="A433" s="40" t="s">
        <v>348</v>
      </c>
      <c r="B433" s="45" t="s">
        <v>307</v>
      </c>
      <c r="C433" s="46" t="s">
        <v>518</v>
      </c>
      <c r="D433" s="47" t="s">
        <v>281</v>
      </c>
      <c r="E433" s="47" t="s">
        <v>123</v>
      </c>
      <c r="F433" s="47"/>
      <c r="G433" s="11">
        <f>G434</f>
        <v>1730000</v>
      </c>
      <c r="H433" s="11">
        <f t="shared" si="115"/>
        <v>122740</v>
      </c>
      <c r="I433" s="9">
        <f t="shared" si="99"/>
        <v>7.0947976878612717</v>
      </c>
      <c r="K433" s="125"/>
      <c r="L433" s="125"/>
    </row>
    <row r="434" spans="1:12" s="56" customFormat="1" ht="25.5" customHeight="1" x14ac:dyDescent="0.25">
      <c r="A434" s="40" t="s">
        <v>1025</v>
      </c>
      <c r="B434" s="45" t="s">
        <v>223</v>
      </c>
      <c r="C434" s="46" t="s">
        <v>518</v>
      </c>
      <c r="D434" s="47" t="s">
        <v>281</v>
      </c>
      <c r="E434" s="47" t="s">
        <v>123</v>
      </c>
      <c r="F434" s="47" t="s">
        <v>222</v>
      </c>
      <c r="G434" s="151">
        <v>1730000</v>
      </c>
      <c r="H434" s="151">
        <v>122740</v>
      </c>
      <c r="I434" s="9">
        <f t="shared" si="99"/>
        <v>7.0947976878612717</v>
      </c>
      <c r="K434" s="125"/>
      <c r="L434" s="125"/>
    </row>
    <row r="435" spans="1:12" s="56" customFormat="1" ht="32.25" customHeight="1" x14ac:dyDescent="0.25">
      <c r="A435" s="40" t="s">
        <v>1026</v>
      </c>
      <c r="B435" s="51" t="s">
        <v>300</v>
      </c>
      <c r="C435" s="42" t="s">
        <v>518</v>
      </c>
      <c r="D435" s="43" t="s">
        <v>299</v>
      </c>
      <c r="E435" s="43"/>
      <c r="F435" s="43"/>
      <c r="G435" s="12">
        <f>G436</f>
        <v>4362048</v>
      </c>
      <c r="H435" s="12">
        <f t="shared" ref="H435:H436" si="116">H436</f>
        <v>579910.48</v>
      </c>
      <c r="I435" s="8">
        <f t="shared" si="99"/>
        <v>13.294454348049356</v>
      </c>
      <c r="K435" s="125"/>
      <c r="L435" s="125"/>
    </row>
    <row r="436" spans="1:12" s="56" customFormat="1" ht="34.5" customHeight="1" x14ac:dyDescent="0.25">
      <c r="A436" s="40" t="s">
        <v>1027</v>
      </c>
      <c r="B436" s="72" t="s">
        <v>1040</v>
      </c>
      <c r="C436" s="46" t="s">
        <v>518</v>
      </c>
      <c r="D436" s="47" t="s">
        <v>299</v>
      </c>
      <c r="E436" s="47" t="s">
        <v>420</v>
      </c>
      <c r="F436" s="43"/>
      <c r="G436" s="11">
        <f>G437</f>
        <v>4362048</v>
      </c>
      <c r="H436" s="11">
        <f t="shared" si="116"/>
        <v>579910.48</v>
      </c>
      <c r="I436" s="9">
        <f t="shared" si="99"/>
        <v>13.294454348049356</v>
      </c>
      <c r="K436" s="125"/>
      <c r="L436" s="125"/>
    </row>
    <row r="437" spans="1:12" s="56" customFormat="1" ht="57" customHeight="1" x14ac:dyDescent="0.25">
      <c r="A437" s="40" t="s">
        <v>1028</v>
      </c>
      <c r="B437" s="72" t="s">
        <v>1087</v>
      </c>
      <c r="C437" s="46" t="s">
        <v>518</v>
      </c>
      <c r="D437" s="47" t="s">
        <v>299</v>
      </c>
      <c r="E437" s="47" t="s">
        <v>425</v>
      </c>
      <c r="F437" s="47"/>
      <c r="G437" s="11">
        <f>G438+G441+G443+G446</f>
        <v>4362048</v>
      </c>
      <c r="H437" s="11">
        <f>H438+H441+H443+H446</f>
        <v>579910.48</v>
      </c>
      <c r="I437" s="9">
        <f t="shared" si="99"/>
        <v>13.294454348049356</v>
      </c>
      <c r="K437" s="125"/>
      <c r="L437" s="125"/>
    </row>
    <row r="438" spans="1:12" s="56" customFormat="1" ht="39" customHeight="1" x14ac:dyDescent="0.25">
      <c r="A438" s="40" t="s">
        <v>1029</v>
      </c>
      <c r="B438" s="49" t="s">
        <v>304</v>
      </c>
      <c r="C438" s="46" t="s">
        <v>518</v>
      </c>
      <c r="D438" s="47" t="s">
        <v>299</v>
      </c>
      <c r="E438" s="47" t="s">
        <v>122</v>
      </c>
      <c r="F438" s="47"/>
      <c r="G438" s="11">
        <f>SUM(G439:G440)</f>
        <v>1776795</v>
      </c>
      <c r="H438" s="11">
        <f>SUM(H439:H440)</f>
        <v>330065.96000000002</v>
      </c>
      <c r="I438" s="9">
        <f t="shared" si="99"/>
        <v>18.576479560106822</v>
      </c>
      <c r="K438" s="125"/>
      <c r="L438" s="125"/>
    </row>
    <row r="439" spans="1:12" ht="35.25" customHeight="1" x14ac:dyDescent="0.25">
      <c r="A439" s="40" t="s">
        <v>644</v>
      </c>
      <c r="B439" s="45" t="s">
        <v>824</v>
      </c>
      <c r="C439" s="46" t="s">
        <v>518</v>
      </c>
      <c r="D439" s="47" t="s">
        <v>299</v>
      </c>
      <c r="E439" s="47" t="s">
        <v>122</v>
      </c>
      <c r="F439" s="47" t="s">
        <v>543</v>
      </c>
      <c r="G439" s="151">
        <v>1503668</v>
      </c>
      <c r="H439" s="151">
        <v>328885.96000000002</v>
      </c>
      <c r="I439" s="9">
        <f t="shared" si="99"/>
        <v>21.872245735095781</v>
      </c>
      <c r="K439" s="16"/>
    </row>
    <row r="440" spans="1:12" ht="48.75" customHeight="1" x14ac:dyDescent="0.25">
      <c r="A440" s="40" t="s">
        <v>645</v>
      </c>
      <c r="B440" s="49" t="s">
        <v>553</v>
      </c>
      <c r="C440" s="46" t="s">
        <v>518</v>
      </c>
      <c r="D440" s="47" t="s">
        <v>299</v>
      </c>
      <c r="E440" s="47" t="s">
        <v>122</v>
      </c>
      <c r="F440" s="47" t="s">
        <v>552</v>
      </c>
      <c r="G440" s="151">
        <v>273127</v>
      </c>
      <c r="H440" s="151">
        <v>1180</v>
      </c>
      <c r="I440" s="9">
        <f t="shared" si="99"/>
        <v>0.43203344964064339</v>
      </c>
      <c r="K440" s="16"/>
    </row>
    <row r="441" spans="1:12" ht="36.75" customHeight="1" x14ac:dyDescent="0.25">
      <c r="A441" s="40" t="s">
        <v>1030</v>
      </c>
      <c r="B441" s="45" t="s">
        <v>307</v>
      </c>
      <c r="C441" s="46" t="s">
        <v>518</v>
      </c>
      <c r="D441" s="47" t="s">
        <v>299</v>
      </c>
      <c r="E441" s="47" t="s">
        <v>123</v>
      </c>
      <c r="F441" s="47"/>
      <c r="G441" s="11">
        <f>G442</f>
        <v>220000</v>
      </c>
      <c r="H441" s="11">
        <f t="shared" ref="H441" si="117">H442</f>
        <v>24402.37</v>
      </c>
      <c r="I441" s="9">
        <f t="shared" si="99"/>
        <v>11.091986363636364</v>
      </c>
    </row>
    <row r="442" spans="1:12" ht="44.25" customHeight="1" x14ac:dyDescent="0.25">
      <c r="A442" s="40" t="s">
        <v>1031</v>
      </c>
      <c r="B442" s="49" t="s">
        <v>553</v>
      </c>
      <c r="C442" s="46" t="s">
        <v>518</v>
      </c>
      <c r="D442" s="47" t="s">
        <v>299</v>
      </c>
      <c r="E442" s="47" t="s">
        <v>123</v>
      </c>
      <c r="F442" s="47" t="s">
        <v>552</v>
      </c>
      <c r="G442" s="151">
        <v>220000</v>
      </c>
      <c r="H442" s="151">
        <v>24402.37</v>
      </c>
      <c r="I442" s="9">
        <f t="shared" si="99"/>
        <v>11.091986363636364</v>
      </c>
    </row>
    <row r="443" spans="1:12" ht="66" customHeight="1" x14ac:dyDescent="0.25">
      <c r="A443" s="40" t="s">
        <v>1032</v>
      </c>
      <c r="B443" s="45" t="s">
        <v>1055</v>
      </c>
      <c r="C443" s="46" t="s">
        <v>518</v>
      </c>
      <c r="D443" s="47" t="s">
        <v>299</v>
      </c>
      <c r="E443" s="47" t="s">
        <v>124</v>
      </c>
      <c r="F443" s="47"/>
      <c r="G443" s="11">
        <f>SUM(G444:G445)</f>
        <v>1165253</v>
      </c>
      <c r="H443" s="11">
        <f t="shared" ref="H443" si="118">SUM(H444:H445)</f>
        <v>225442.15</v>
      </c>
      <c r="I443" s="9">
        <f t="shared" si="99"/>
        <v>19.347055961237601</v>
      </c>
    </row>
    <row r="444" spans="1:12" ht="33.75" customHeight="1" x14ac:dyDescent="0.25">
      <c r="A444" s="40" t="s">
        <v>1033</v>
      </c>
      <c r="B444" s="45" t="s">
        <v>631</v>
      </c>
      <c r="C444" s="46" t="s">
        <v>518</v>
      </c>
      <c r="D444" s="47" t="s">
        <v>299</v>
      </c>
      <c r="E444" s="47" t="s">
        <v>124</v>
      </c>
      <c r="F444" s="47" t="s">
        <v>630</v>
      </c>
      <c r="G444" s="151">
        <v>942253</v>
      </c>
      <c r="H444" s="151">
        <v>225442.15</v>
      </c>
      <c r="I444" s="9">
        <f t="shared" si="99"/>
        <v>23.925861737771065</v>
      </c>
    </row>
    <row r="445" spans="1:12" ht="45.75" customHeight="1" x14ac:dyDescent="0.25">
      <c r="A445" s="40" t="s">
        <v>1034</v>
      </c>
      <c r="B445" s="49" t="s">
        <v>553</v>
      </c>
      <c r="C445" s="46" t="s">
        <v>518</v>
      </c>
      <c r="D445" s="47" t="s">
        <v>299</v>
      </c>
      <c r="E445" s="47" t="s">
        <v>124</v>
      </c>
      <c r="F445" s="47" t="s">
        <v>552</v>
      </c>
      <c r="G445" s="151">
        <v>223000</v>
      </c>
      <c r="H445" s="151">
        <v>0</v>
      </c>
      <c r="I445" s="9">
        <f t="shared" si="99"/>
        <v>0</v>
      </c>
    </row>
    <row r="446" spans="1:12" ht="45.75" customHeight="1" x14ac:dyDescent="0.25">
      <c r="A446" s="40" t="s">
        <v>459</v>
      </c>
      <c r="B446" s="49" t="s">
        <v>1043</v>
      </c>
      <c r="C446" s="46" t="s">
        <v>518</v>
      </c>
      <c r="D446" s="47" t="s">
        <v>299</v>
      </c>
      <c r="E446" s="47" t="s">
        <v>1044</v>
      </c>
      <c r="F446" s="47"/>
      <c r="G446" s="9">
        <f>G447</f>
        <v>1200000</v>
      </c>
      <c r="H446" s="9">
        <f t="shared" ref="H446" si="119">H447</f>
        <v>0</v>
      </c>
      <c r="I446" s="9">
        <f t="shared" si="99"/>
        <v>0</v>
      </c>
    </row>
    <row r="447" spans="1:12" ht="45.75" customHeight="1" x14ac:dyDescent="0.25">
      <c r="A447" s="40" t="s">
        <v>460</v>
      </c>
      <c r="B447" s="49" t="s">
        <v>553</v>
      </c>
      <c r="C447" s="46" t="s">
        <v>518</v>
      </c>
      <c r="D447" s="47" t="s">
        <v>299</v>
      </c>
      <c r="E447" s="47" t="s">
        <v>1044</v>
      </c>
      <c r="F447" s="47" t="s">
        <v>552</v>
      </c>
      <c r="G447" s="151">
        <v>1200000</v>
      </c>
      <c r="H447" s="151">
        <v>0</v>
      </c>
      <c r="I447" s="9">
        <f t="shared" si="99"/>
        <v>0</v>
      </c>
    </row>
    <row r="448" spans="1:12" ht="26.25" customHeight="1" x14ac:dyDescent="0.25">
      <c r="A448" s="40" t="s">
        <v>646</v>
      </c>
      <c r="B448" s="51" t="s">
        <v>519</v>
      </c>
      <c r="C448" s="42" t="s">
        <v>520</v>
      </c>
      <c r="D448" s="47"/>
      <c r="E448" s="47"/>
      <c r="F448" s="47"/>
      <c r="G448" s="8">
        <f>G449</f>
        <v>2391461</v>
      </c>
      <c r="H448" s="8">
        <f t="shared" ref="H448:H450" si="120">H449</f>
        <v>503971.76</v>
      </c>
      <c r="I448" s="8">
        <f t="shared" si="99"/>
        <v>21.073802165287244</v>
      </c>
    </row>
    <row r="449" spans="1:12" ht="24" customHeight="1" x14ac:dyDescent="0.25">
      <c r="A449" s="40" t="s">
        <v>647</v>
      </c>
      <c r="B449" s="41" t="s">
        <v>538</v>
      </c>
      <c r="C449" s="42" t="s">
        <v>520</v>
      </c>
      <c r="D449" s="43" t="s">
        <v>537</v>
      </c>
      <c r="E449" s="43"/>
      <c r="F449" s="43"/>
      <c r="G449" s="8">
        <f>G450</f>
        <v>2391461</v>
      </c>
      <c r="H449" s="8">
        <f t="shared" si="120"/>
        <v>503971.76</v>
      </c>
      <c r="I449" s="8">
        <f t="shared" si="99"/>
        <v>21.073802165287244</v>
      </c>
    </row>
    <row r="450" spans="1:12" ht="60" x14ac:dyDescent="0.25">
      <c r="A450" s="40" t="s">
        <v>648</v>
      </c>
      <c r="B450" s="41" t="s">
        <v>546</v>
      </c>
      <c r="C450" s="42" t="s">
        <v>520</v>
      </c>
      <c r="D450" s="43" t="s">
        <v>545</v>
      </c>
      <c r="E450" s="43"/>
      <c r="F450" s="43"/>
      <c r="G450" s="8">
        <f>G451</f>
        <v>2391461</v>
      </c>
      <c r="H450" s="8">
        <f t="shared" si="120"/>
        <v>503971.76</v>
      </c>
      <c r="I450" s="8">
        <f t="shared" si="99"/>
        <v>21.073802165287244</v>
      </c>
    </row>
    <row r="451" spans="1:12" s="56" customFormat="1" ht="28.5" customHeight="1" x14ac:dyDescent="0.25">
      <c r="A451" s="40" t="s">
        <v>911</v>
      </c>
      <c r="B451" s="45" t="s">
        <v>541</v>
      </c>
      <c r="C451" s="46" t="s">
        <v>520</v>
      </c>
      <c r="D451" s="47" t="s">
        <v>545</v>
      </c>
      <c r="E451" s="47" t="s">
        <v>351</v>
      </c>
      <c r="F451" s="43"/>
      <c r="G451" s="9">
        <f>G454+G457+G452</f>
        <v>2391461</v>
      </c>
      <c r="H451" s="9">
        <f t="shared" ref="H451" si="121">H454+H457+H452</f>
        <v>503971.76</v>
      </c>
      <c r="I451" s="9">
        <f t="shared" si="99"/>
        <v>21.073802165287244</v>
      </c>
      <c r="K451" s="125"/>
      <c r="L451" s="125"/>
    </row>
    <row r="452" spans="1:12" s="56" customFormat="1" ht="48.75" customHeight="1" x14ac:dyDescent="0.25">
      <c r="A452" s="40" t="s">
        <v>912</v>
      </c>
      <c r="B452" s="45" t="s">
        <v>557</v>
      </c>
      <c r="C452" s="46" t="s">
        <v>520</v>
      </c>
      <c r="D452" s="47" t="s">
        <v>545</v>
      </c>
      <c r="E452" s="47" t="s">
        <v>441</v>
      </c>
      <c r="F452" s="47"/>
      <c r="G452" s="11">
        <f>G453</f>
        <v>50400</v>
      </c>
      <c r="H452" s="11">
        <f t="shared" ref="H452" si="122">H453</f>
        <v>0</v>
      </c>
      <c r="I452" s="9">
        <f t="shared" si="99"/>
        <v>0</v>
      </c>
      <c r="K452" s="125"/>
      <c r="L452" s="125"/>
    </row>
    <row r="453" spans="1:12" s="56" customFormat="1" ht="53.25" customHeight="1" x14ac:dyDescent="0.25">
      <c r="A453" s="40" t="s">
        <v>913</v>
      </c>
      <c r="B453" s="49" t="s">
        <v>553</v>
      </c>
      <c r="C453" s="46" t="s">
        <v>520</v>
      </c>
      <c r="D453" s="47" t="s">
        <v>545</v>
      </c>
      <c r="E453" s="47" t="s">
        <v>441</v>
      </c>
      <c r="F453" s="47" t="s">
        <v>552</v>
      </c>
      <c r="G453" s="11">
        <v>50400</v>
      </c>
      <c r="H453" s="11">
        <v>0</v>
      </c>
      <c r="I453" s="9">
        <f t="shared" si="99"/>
        <v>0</v>
      </c>
      <c r="K453" s="125"/>
      <c r="L453" s="125"/>
    </row>
    <row r="454" spans="1:12" s="56" customFormat="1" ht="54.75" customHeight="1" x14ac:dyDescent="0.25">
      <c r="A454" s="40" t="s">
        <v>914</v>
      </c>
      <c r="B454" s="45" t="s">
        <v>549</v>
      </c>
      <c r="C454" s="46" t="s">
        <v>520</v>
      </c>
      <c r="D454" s="47" t="s">
        <v>545</v>
      </c>
      <c r="E454" s="47" t="s">
        <v>440</v>
      </c>
      <c r="F454" s="46"/>
      <c r="G454" s="11">
        <f>SUM(G455:G456)</f>
        <v>911338</v>
      </c>
      <c r="H454" s="11">
        <f t="shared" ref="H454" si="123">SUM(H455:H456)</f>
        <v>218239.12</v>
      </c>
      <c r="I454" s="9">
        <f t="shared" si="99"/>
        <v>23.9471107316934</v>
      </c>
      <c r="K454" s="125"/>
      <c r="L454" s="125"/>
    </row>
    <row r="455" spans="1:12" s="56" customFormat="1" ht="38.25" customHeight="1" x14ac:dyDescent="0.25">
      <c r="A455" s="40" t="s">
        <v>241</v>
      </c>
      <c r="B455" s="45" t="s">
        <v>544</v>
      </c>
      <c r="C455" s="46" t="s">
        <v>520</v>
      </c>
      <c r="D455" s="47" t="s">
        <v>545</v>
      </c>
      <c r="E455" s="47" t="s">
        <v>440</v>
      </c>
      <c r="F455" s="46" t="s">
        <v>543</v>
      </c>
      <c r="G455" s="11">
        <v>811338</v>
      </c>
      <c r="H455" s="11">
        <v>202239.12</v>
      </c>
      <c r="I455" s="9">
        <f t="shared" si="99"/>
        <v>24.926617513292857</v>
      </c>
      <c r="K455" s="125"/>
      <c r="L455" s="125"/>
    </row>
    <row r="456" spans="1:12" s="56" customFormat="1" ht="50.25" customHeight="1" x14ac:dyDescent="0.25">
      <c r="A456" s="40" t="s">
        <v>242</v>
      </c>
      <c r="B456" s="49" t="s">
        <v>553</v>
      </c>
      <c r="C456" s="46" t="s">
        <v>520</v>
      </c>
      <c r="D456" s="47" t="s">
        <v>545</v>
      </c>
      <c r="E456" s="47" t="s">
        <v>440</v>
      </c>
      <c r="F456" s="46" t="s">
        <v>552</v>
      </c>
      <c r="G456" s="11">
        <v>100000</v>
      </c>
      <c r="H456" s="11">
        <v>16000</v>
      </c>
      <c r="I456" s="9">
        <f t="shared" si="99"/>
        <v>16</v>
      </c>
      <c r="K456" s="125"/>
      <c r="L456" s="125"/>
    </row>
    <row r="457" spans="1:12" s="56" customFormat="1" ht="43.5" customHeight="1" x14ac:dyDescent="0.25">
      <c r="A457" s="40" t="s">
        <v>216</v>
      </c>
      <c r="B457" s="73" t="s">
        <v>462</v>
      </c>
      <c r="C457" s="46" t="s">
        <v>520</v>
      </c>
      <c r="D457" s="47" t="s">
        <v>545</v>
      </c>
      <c r="E457" s="47" t="s">
        <v>461</v>
      </c>
      <c r="F457" s="46"/>
      <c r="G457" s="11">
        <f>G458</f>
        <v>1429723</v>
      </c>
      <c r="H457" s="11">
        <f>H458</f>
        <v>285732.64</v>
      </c>
      <c r="I457" s="9">
        <f t="shared" si="99"/>
        <v>19.985174750633515</v>
      </c>
      <c r="K457" s="125"/>
      <c r="L457" s="125"/>
    </row>
    <row r="458" spans="1:12" s="56" customFormat="1" ht="48" customHeight="1" x14ac:dyDescent="0.25">
      <c r="A458" s="40" t="s">
        <v>217</v>
      </c>
      <c r="B458" s="45" t="s">
        <v>544</v>
      </c>
      <c r="C458" s="46" t="s">
        <v>520</v>
      </c>
      <c r="D458" s="47" t="s">
        <v>545</v>
      </c>
      <c r="E458" s="47" t="s">
        <v>461</v>
      </c>
      <c r="F458" s="46" t="s">
        <v>543</v>
      </c>
      <c r="G458" s="11">
        <v>1429723</v>
      </c>
      <c r="H458" s="11">
        <v>285732.64</v>
      </c>
      <c r="I458" s="9">
        <f t="shared" si="99"/>
        <v>19.985174750633515</v>
      </c>
      <c r="K458" s="125"/>
      <c r="L458" s="125"/>
    </row>
    <row r="459" spans="1:12" s="56" customFormat="1" ht="49.5" customHeight="1" x14ac:dyDescent="0.25">
      <c r="A459" s="40" t="s">
        <v>218</v>
      </c>
      <c r="B459" s="41" t="s">
        <v>521</v>
      </c>
      <c r="C459" s="42" t="s">
        <v>522</v>
      </c>
      <c r="D459" s="43"/>
      <c r="E459" s="43"/>
      <c r="F459" s="43"/>
      <c r="G459" s="8">
        <f>G460</f>
        <v>2509727</v>
      </c>
      <c r="H459" s="8">
        <f t="shared" ref="H459:H461" si="124">H460</f>
        <v>423105.92000000004</v>
      </c>
      <c r="I459" s="8">
        <f t="shared" si="99"/>
        <v>16.858643191072179</v>
      </c>
      <c r="K459" s="125"/>
      <c r="L459" s="125"/>
    </row>
    <row r="460" spans="1:12" s="56" customFormat="1" ht="27.75" customHeight="1" x14ac:dyDescent="0.25">
      <c r="A460" s="40" t="s">
        <v>219</v>
      </c>
      <c r="B460" s="41" t="s">
        <v>538</v>
      </c>
      <c r="C460" s="42" t="s">
        <v>522</v>
      </c>
      <c r="D460" s="43" t="s">
        <v>537</v>
      </c>
      <c r="E460" s="43"/>
      <c r="F460" s="43"/>
      <c r="G460" s="8">
        <f>G461</f>
        <v>2509727</v>
      </c>
      <c r="H460" s="8">
        <f t="shared" si="124"/>
        <v>423105.92000000004</v>
      </c>
      <c r="I460" s="8">
        <f t="shared" si="99"/>
        <v>16.858643191072179</v>
      </c>
      <c r="K460" s="125"/>
      <c r="L460" s="125"/>
    </row>
    <row r="461" spans="1:12" s="56" customFormat="1" ht="58.5" customHeight="1" x14ac:dyDescent="0.25">
      <c r="A461" s="40" t="s">
        <v>335</v>
      </c>
      <c r="B461" s="41" t="s">
        <v>575</v>
      </c>
      <c r="C461" s="42" t="s">
        <v>522</v>
      </c>
      <c r="D461" s="43" t="s">
        <v>574</v>
      </c>
      <c r="E461" s="43"/>
      <c r="F461" s="43"/>
      <c r="G461" s="8">
        <f>G462</f>
        <v>2509727</v>
      </c>
      <c r="H461" s="8">
        <f t="shared" si="124"/>
        <v>423105.92000000004</v>
      </c>
      <c r="I461" s="8">
        <f t="shared" si="99"/>
        <v>16.858643191072179</v>
      </c>
      <c r="K461" s="125"/>
      <c r="L461" s="125"/>
    </row>
    <row r="462" spans="1:12" s="56" customFormat="1" ht="29.25" customHeight="1" x14ac:dyDescent="0.25">
      <c r="A462" s="40" t="s">
        <v>336</v>
      </c>
      <c r="B462" s="45" t="s">
        <v>541</v>
      </c>
      <c r="C462" s="46" t="s">
        <v>522</v>
      </c>
      <c r="D462" s="47" t="s">
        <v>574</v>
      </c>
      <c r="E462" s="47" t="s">
        <v>351</v>
      </c>
      <c r="F462" s="46"/>
      <c r="G462" s="9">
        <f>G463+G466</f>
        <v>2509727</v>
      </c>
      <c r="H462" s="9">
        <f t="shared" ref="H462" si="125">H463+H466</f>
        <v>423105.92000000004</v>
      </c>
      <c r="I462" s="9">
        <f t="shared" ref="I462:I525" si="126">H462/G462*100</f>
        <v>16.858643191072179</v>
      </c>
      <c r="K462" s="125"/>
      <c r="L462" s="125"/>
    </row>
    <row r="463" spans="1:12" s="56" customFormat="1" ht="42" customHeight="1" x14ac:dyDescent="0.25">
      <c r="A463" s="40" t="s">
        <v>337</v>
      </c>
      <c r="B463" s="45" t="s">
        <v>549</v>
      </c>
      <c r="C463" s="46" t="s">
        <v>522</v>
      </c>
      <c r="D463" s="47" t="s">
        <v>574</v>
      </c>
      <c r="E463" s="47" t="s">
        <v>440</v>
      </c>
      <c r="F463" s="46"/>
      <c r="G463" s="11">
        <f>G464+G465</f>
        <v>1035004</v>
      </c>
      <c r="H463" s="11">
        <f t="shared" ref="H463" si="127">H464+H465</f>
        <v>40026.83</v>
      </c>
      <c r="I463" s="9">
        <f t="shared" si="126"/>
        <v>3.8673116239164291</v>
      </c>
      <c r="K463" s="125"/>
      <c r="L463" s="125"/>
    </row>
    <row r="464" spans="1:12" s="56" customFormat="1" ht="37.5" customHeight="1" x14ac:dyDescent="0.25">
      <c r="A464" s="40" t="s">
        <v>338</v>
      </c>
      <c r="B464" s="45" t="s">
        <v>824</v>
      </c>
      <c r="C464" s="46" t="s">
        <v>522</v>
      </c>
      <c r="D464" s="47" t="s">
        <v>574</v>
      </c>
      <c r="E464" s="47" t="s">
        <v>440</v>
      </c>
      <c r="F464" s="46" t="s">
        <v>543</v>
      </c>
      <c r="G464" s="9">
        <v>980004</v>
      </c>
      <c r="H464" s="11">
        <v>31551.93</v>
      </c>
      <c r="I464" s="9">
        <f t="shared" si="126"/>
        <v>3.2195715527691724</v>
      </c>
      <c r="K464" s="125"/>
      <c r="L464" s="125"/>
    </row>
    <row r="465" spans="1:12" s="56" customFormat="1" ht="49.5" customHeight="1" x14ac:dyDescent="0.25">
      <c r="A465" s="40" t="s">
        <v>339</v>
      </c>
      <c r="B465" s="49" t="s">
        <v>7</v>
      </c>
      <c r="C465" s="46" t="s">
        <v>522</v>
      </c>
      <c r="D465" s="47" t="s">
        <v>574</v>
      </c>
      <c r="E465" s="47" t="s">
        <v>440</v>
      </c>
      <c r="F465" s="46" t="s">
        <v>552</v>
      </c>
      <c r="G465" s="9">
        <v>55000</v>
      </c>
      <c r="H465" s="11">
        <v>8474.9</v>
      </c>
      <c r="I465" s="9">
        <f t="shared" si="126"/>
        <v>15.40890909090909</v>
      </c>
      <c r="K465" s="125"/>
      <c r="L465" s="125"/>
    </row>
    <row r="466" spans="1:12" s="56" customFormat="1" ht="36.75" customHeight="1" x14ac:dyDescent="0.25">
      <c r="A466" s="40" t="s">
        <v>340</v>
      </c>
      <c r="B466" s="45" t="s">
        <v>196</v>
      </c>
      <c r="C466" s="46" t="s">
        <v>522</v>
      </c>
      <c r="D466" s="47" t="s">
        <v>574</v>
      </c>
      <c r="E466" s="47" t="s">
        <v>240</v>
      </c>
      <c r="F466" s="46"/>
      <c r="G466" s="9">
        <f>G467</f>
        <v>1474723</v>
      </c>
      <c r="H466" s="9">
        <f t="shared" ref="H466" si="128">H467</f>
        <v>383079.09</v>
      </c>
      <c r="I466" s="9">
        <f t="shared" si="126"/>
        <v>25.976341997785347</v>
      </c>
      <c r="K466" s="125"/>
      <c r="L466" s="125"/>
    </row>
    <row r="467" spans="1:12" s="56" customFormat="1" ht="49.5" customHeight="1" x14ac:dyDescent="0.25">
      <c r="A467" s="40" t="s">
        <v>341</v>
      </c>
      <c r="B467" s="45" t="s">
        <v>824</v>
      </c>
      <c r="C467" s="46" t="s">
        <v>522</v>
      </c>
      <c r="D467" s="47" t="s">
        <v>574</v>
      </c>
      <c r="E467" s="47" t="s">
        <v>240</v>
      </c>
      <c r="F467" s="46" t="s">
        <v>543</v>
      </c>
      <c r="G467" s="9">
        <v>1474723</v>
      </c>
      <c r="H467" s="11">
        <v>383079.09</v>
      </c>
      <c r="I467" s="9">
        <f t="shared" si="126"/>
        <v>25.976341997785347</v>
      </c>
      <c r="K467" s="125"/>
      <c r="L467" s="125"/>
    </row>
    <row r="468" spans="1:12" s="56" customFormat="1" ht="44.25" customHeight="1" x14ac:dyDescent="0.25">
      <c r="A468" s="40" t="s">
        <v>342</v>
      </c>
      <c r="B468" s="41" t="s">
        <v>523</v>
      </c>
      <c r="C468" s="42" t="s">
        <v>524</v>
      </c>
      <c r="D468" s="47"/>
      <c r="E468" s="47"/>
      <c r="F468" s="47"/>
      <c r="G468" s="8">
        <f>G469+G485</f>
        <v>64383400</v>
      </c>
      <c r="H468" s="8">
        <f t="shared" ref="H468" si="129">H469+H485</f>
        <v>12334935.32</v>
      </c>
      <c r="I468" s="8">
        <f t="shared" si="126"/>
        <v>19.158564661077236</v>
      </c>
      <c r="K468" s="125"/>
      <c r="L468" s="125"/>
    </row>
    <row r="469" spans="1:12" s="56" customFormat="1" ht="18" customHeight="1" x14ac:dyDescent="0.25">
      <c r="A469" s="40" t="s">
        <v>343</v>
      </c>
      <c r="B469" s="41" t="s">
        <v>93</v>
      </c>
      <c r="C469" s="42" t="s">
        <v>524</v>
      </c>
      <c r="D469" s="43" t="s">
        <v>92</v>
      </c>
      <c r="E469" s="43"/>
      <c r="F469" s="43"/>
      <c r="G469" s="12">
        <f>G470</f>
        <v>450000</v>
      </c>
      <c r="H469" s="12">
        <f t="shared" ref="H469:H470" si="130">H470</f>
        <v>63200</v>
      </c>
      <c r="I469" s="8">
        <f t="shared" si="126"/>
        <v>14.044444444444446</v>
      </c>
      <c r="K469" s="125"/>
      <c r="L469" s="125"/>
    </row>
    <row r="470" spans="1:12" s="56" customFormat="1" ht="32.25" customHeight="1" x14ac:dyDescent="0.25">
      <c r="A470" s="40" t="s">
        <v>769</v>
      </c>
      <c r="B470" s="41" t="s">
        <v>118</v>
      </c>
      <c r="C470" s="42" t="s">
        <v>524</v>
      </c>
      <c r="D470" s="43" t="s">
        <v>249</v>
      </c>
      <c r="E470" s="43"/>
      <c r="F470" s="43"/>
      <c r="G470" s="8">
        <f>G471</f>
        <v>450000</v>
      </c>
      <c r="H470" s="8">
        <f t="shared" si="130"/>
        <v>63200</v>
      </c>
      <c r="I470" s="8">
        <f t="shared" si="126"/>
        <v>14.044444444444446</v>
      </c>
      <c r="K470" s="125"/>
      <c r="L470" s="125"/>
    </row>
    <row r="471" spans="1:12" s="56" customFormat="1" ht="45" x14ac:dyDescent="0.25">
      <c r="A471" s="40" t="s">
        <v>770</v>
      </c>
      <c r="B471" s="45" t="s">
        <v>930</v>
      </c>
      <c r="C471" s="46" t="s">
        <v>524</v>
      </c>
      <c r="D471" s="47" t="s">
        <v>249</v>
      </c>
      <c r="E471" s="47" t="s">
        <v>426</v>
      </c>
      <c r="F471" s="47"/>
      <c r="G471" s="11">
        <f>G472+G475+G482</f>
        <v>450000</v>
      </c>
      <c r="H471" s="11">
        <f t="shared" ref="H471" si="131">H472+H475+H482</f>
        <v>63200</v>
      </c>
      <c r="I471" s="9">
        <f t="shared" si="126"/>
        <v>14.044444444444446</v>
      </c>
      <c r="K471" s="125"/>
      <c r="L471" s="125"/>
    </row>
    <row r="472" spans="1:12" s="56" customFormat="1" ht="40.5" customHeight="1" x14ac:dyDescent="0.25">
      <c r="A472" s="40" t="s">
        <v>771</v>
      </c>
      <c r="B472" s="45" t="s">
        <v>161</v>
      </c>
      <c r="C472" s="46" t="s">
        <v>524</v>
      </c>
      <c r="D472" s="47" t="s">
        <v>249</v>
      </c>
      <c r="E472" s="47" t="s">
        <v>428</v>
      </c>
      <c r="F472" s="47"/>
      <c r="G472" s="11">
        <f>G473</f>
        <v>40000</v>
      </c>
      <c r="H472" s="11">
        <f t="shared" ref="H472:H473" si="132">H473</f>
        <v>0</v>
      </c>
      <c r="I472" s="9">
        <f t="shared" si="126"/>
        <v>0</v>
      </c>
      <c r="K472" s="125"/>
      <c r="L472" s="125"/>
    </row>
    <row r="473" spans="1:12" s="56" customFormat="1" ht="36.75" customHeight="1" x14ac:dyDescent="0.25">
      <c r="A473" s="40" t="s">
        <v>810</v>
      </c>
      <c r="B473" s="45" t="s">
        <v>258</v>
      </c>
      <c r="C473" s="46" t="s">
        <v>524</v>
      </c>
      <c r="D473" s="47" t="s">
        <v>249</v>
      </c>
      <c r="E473" s="47" t="s">
        <v>453</v>
      </c>
      <c r="F473" s="47"/>
      <c r="G473" s="11">
        <f>G474</f>
        <v>40000</v>
      </c>
      <c r="H473" s="11">
        <f t="shared" si="132"/>
        <v>0</v>
      </c>
      <c r="I473" s="9">
        <f t="shared" si="126"/>
        <v>0</v>
      </c>
      <c r="K473" s="125"/>
      <c r="L473" s="125"/>
    </row>
    <row r="474" spans="1:12" s="56" customFormat="1" ht="46.5" customHeight="1" x14ac:dyDescent="0.25">
      <c r="A474" s="40" t="s">
        <v>811</v>
      </c>
      <c r="B474" s="49" t="s">
        <v>553</v>
      </c>
      <c r="C474" s="46" t="s">
        <v>524</v>
      </c>
      <c r="D474" s="47" t="s">
        <v>249</v>
      </c>
      <c r="E474" s="47" t="s">
        <v>453</v>
      </c>
      <c r="F474" s="47" t="s">
        <v>552</v>
      </c>
      <c r="G474" s="151">
        <v>40000</v>
      </c>
      <c r="H474" s="151">
        <v>0</v>
      </c>
      <c r="I474" s="9">
        <f t="shared" si="126"/>
        <v>0</v>
      </c>
      <c r="K474" s="125"/>
      <c r="L474" s="125"/>
    </row>
    <row r="475" spans="1:12" s="56" customFormat="1" ht="46.5" customHeight="1" x14ac:dyDescent="0.25">
      <c r="A475" s="40" t="s">
        <v>915</v>
      </c>
      <c r="B475" s="49" t="s">
        <v>468</v>
      </c>
      <c r="C475" s="46" t="s">
        <v>524</v>
      </c>
      <c r="D475" s="47" t="s">
        <v>249</v>
      </c>
      <c r="E475" s="47" t="s">
        <v>467</v>
      </c>
      <c r="F475" s="47"/>
      <c r="G475" s="11">
        <f>G476+G480+G478</f>
        <v>350000</v>
      </c>
      <c r="H475" s="11">
        <f t="shared" ref="H475" si="133">H476+H480+H478</f>
        <v>63200</v>
      </c>
      <c r="I475" s="9">
        <f t="shared" si="126"/>
        <v>18.057142857142857</v>
      </c>
      <c r="K475" s="125"/>
      <c r="L475" s="125"/>
    </row>
    <row r="476" spans="1:12" s="56" customFormat="1" ht="54" customHeight="1" x14ac:dyDescent="0.25">
      <c r="A476" s="40" t="s">
        <v>916</v>
      </c>
      <c r="B476" s="49" t="s">
        <v>177</v>
      </c>
      <c r="C476" s="46" t="s">
        <v>524</v>
      </c>
      <c r="D476" s="47" t="s">
        <v>249</v>
      </c>
      <c r="E476" s="47" t="s">
        <v>176</v>
      </c>
      <c r="F476" s="47"/>
      <c r="G476" s="11">
        <f>G477</f>
        <v>40000</v>
      </c>
      <c r="H476" s="11">
        <f t="shared" ref="H476" si="134">H477</f>
        <v>0</v>
      </c>
      <c r="I476" s="9">
        <f t="shared" si="126"/>
        <v>0</v>
      </c>
      <c r="K476" s="125"/>
      <c r="L476" s="125"/>
    </row>
    <row r="477" spans="1:12" s="56" customFormat="1" ht="54" customHeight="1" x14ac:dyDescent="0.25">
      <c r="A477" s="40" t="s">
        <v>812</v>
      </c>
      <c r="B477" s="49" t="s">
        <v>553</v>
      </c>
      <c r="C477" s="46" t="s">
        <v>524</v>
      </c>
      <c r="D477" s="47" t="s">
        <v>249</v>
      </c>
      <c r="E477" s="47" t="s">
        <v>176</v>
      </c>
      <c r="F477" s="47" t="s">
        <v>552</v>
      </c>
      <c r="G477" s="151">
        <v>40000</v>
      </c>
      <c r="H477" s="151">
        <v>0</v>
      </c>
      <c r="I477" s="9">
        <f t="shared" si="126"/>
        <v>0</v>
      </c>
      <c r="K477" s="125"/>
      <c r="L477" s="125"/>
    </row>
    <row r="478" spans="1:12" s="56" customFormat="1" ht="43.5" customHeight="1" x14ac:dyDescent="0.25">
      <c r="A478" s="40" t="s">
        <v>813</v>
      </c>
      <c r="B478" s="49" t="s">
        <v>944</v>
      </c>
      <c r="C478" s="46" t="s">
        <v>524</v>
      </c>
      <c r="D478" s="47" t="s">
        <v>249</v>
      </c>
      <c r="E478" s="47" t="s">
        <v>943</v>
      </c>
      <c r="F478" s="47"/>
      <c r="G478" s="11">
        <f>G479</f>
        <v>295000</v>
      </c>
      <c r="H478" s="11">
        <f t="shared" ref="H478" si="135">H479</f>
        <v>48200</v>
      </c>
      <c r="I478" s="9">
        <f t="shared" si="126"/>
        <v>16.338983050847457</v>
      </c>
      <c r="K478" s="125"/>
      <c r="L478" s="125"/>
    </row>
    <row r="479" spans="1:12" s="56" customFormat="1" ht="54" customHeight="1" x14ac:dyDescent="0.25">
      <c r="A479" s="40" t="s">
        <v>814</v>
      </c>
      <c r="B479" s="49" t="s">
        <v>553</v>
      </c>
      <c r="C479" s="46" t="s">
        <v>524</v>
      </c>
      <c r="D479" s="47" t="s">
        <v>249</v>
      </c>
      <c r="E479" s="47" t="s">
        <v>943</v>
      </c>
      <c r="F479" s="47" t="s">
        <v>552</v>
      </c>
      <c r="G479" s="151">
        <v>295000</v>
      </c>
      <c r="H479" s="151">
        <v>48200</v>
      </c>
      <c r="I479" s="9">
        <f t="shared" si="126"/>
        <v>16.338983050847457</v>
      </c>
      <c r="K479" s="125"/>
      <c r="L479" s="125"/>
    </row>
    <row r="480" spans="1:12" s="56" customFormat="1" ht="46.5" customHeight="1" x14ac:dyDescent="0.25">
      <c r="A480" s="40" t="s">
        <v>817</v>
      </c>
      <c r="B480" s="74" t="s">
        <v>163</v>
      </c>
      <c r="C480" s="46" t="s">
        <v>524</v>
      </c>
      <c r="D480" s="47" t="s">
        <v>249</v>
      </c>
      <c r="E480" s="47" t="s">
        <v>164</v>
      </c>
      <c r="F480" s="47"/>
      <c r="G480" s="11">
        <f>G481</f>
        <v>15000</v>
      </c>
      <c r="H480" s="11">
        <f t="shared" ref="H480" si="136">H481</f>
        <v>15000</v>
      </c>
      <c r="I480" s="9">
        <f t="shared" si="126"/>
        <v>100</v>
      </c>
      <c r="K480" s="125"/>
      <c r="L480" s="125"/>
    </row>
    <row r="481" spans="1:12" s="56" customFormat="1" ht="54.75" customHeight="1" x14ac:dyDescent="0.25">
      <c r="A481" s="40" t="s">
        <v>818</v>
      </c>
      <c r="B481" s="49" t="s">
        <v>553</v>
      </c>
      <c r="C481" s="46" t="s">
        <v>524</v>
      </c>
      <c r="D481" s="47" t="s">
        <v>249</v>
      </c>
      <c r="E481" s="47" t="s">
        <v>164</v>
      </c>
      <c r="F481" s="47" t="s">
        <v>552</v>
      </c>
      <c r="G481" s="151">
        <v>15000</v>
      </c>
      <c r="H481" s="151">
        <v>15000</v>
      </c>
      <c r="I481" s="9">
        <f t="shared" si="126"/>
        <v>100</v>
      </c>
      <c r="K481" s="125"/>
      <c r="L481" s="125"/>
    </row>
    <row r="482" spans="1:12" s="56" customFormat="1" ht="54.75" customHeight="1" x14ac:dyDescent="0.25">
      <c r="A482" s="40" t="s">
        <v>819</v>
      </c>
      <c r="B482" s="49" t="s">
        <v>854</v>
      </c>
      <c r="C482" s="46" t="s">
        <v>524</v>
      </c>
      <c r="D482" s="47" t="s">
        <v>249</v>
      </c>
      <c r="E482" s="47" t="s">
        <v>855</v>
      </c>
      <c r="F482" s="47"/>
      <c r="G482" s="11">
        <f>G483</f>
        <v>60000</v>
      </c>
      <c r="H482" s="11">
        <f t="shared" ref="H482:H483" si="137">H483</f>
        <v>0</v>
      </c>
      <c r="I482" s="9">
        <f t="shared" si="126"/>
        <v>0</v>
      </c>
      <c r="K482" s="125"/>
      <c r="L482" s="125"/>
    </row>
    <row r="483" spans="1:12" s="56" customFormat="1" ht="54.75" customHeight="1" x14ac:dyDescent="0.25">
      <c r="A483" s="40" t="s">
        <v>820</v>
      </c>
      <c r="B483" s="49" t="s">
        <v>856</v>
      </c>
      <c r="C483" s="46" t="s">
        <v>524</v>
      </c>
      <c r="D483" s="47" t="s">
        <v>249</v>
      </c>
      <c r="E483" s="47" t="s">
        <v>857</v>
      </c>
      <c r="F483" s="47"/>
      <c r="G483" s="11">
        <f>G484</f>
        <v>60000</v>
      </c>
      <c r="H483" s="11">
        <f t="shared" si="137"/>
        <v>0</v>
      </c>
      <c r="I483" s="9">
        <f t="shared" si="126"/>
        <v>0</v>
      </c>
      <c r="K483" s="125"/>
      <c r="L483" s="125"/>
    </row>
    <row r="484" spans="1:12" s="56" customFormat="1" ht="54.75" customHeight="1" x14ac:dyDescent="0.25">
      <c r="A484" s="40" t="s">
        <v>821</v>
      </c>
      <c r="B484" s="49" t="s">
        <v>553</v>
      </c>
      <c r="C484" s="46" t="s">
        <v>524</v>
      </c>
      <c r="D484" s="47" t="s">
        <v>249</v>
      </c>
      <c r="E484" s="47" t="s">
        <v>857</v>
      </c>
      <c r="F484" s="47" t="s">
        <v>552</v>
      </c>
      <c r="G484" s="151">
        <v>60000</v>
      </c>
      <c r="H484" s="151">
        <v>0</v>
      </c>
      <c r="I484" s="9">
        <f t="shared" si="126"/>
        <v>0</v>
      </c>
      <c r="K484" s="125"/>
      <c r="L484" s="125"/>
    </row>
    <row r="485" spans="1:12" s="56" customFormat="1" ht="26.25" customHeight="1" x14ac:dyDescent="0.25">
      <c r="A485" s="40" t="s">
        <v>822</v>
      </c>
      <c r="B485" s="41" t="s">
        <v>489</v>
      </c>
      <c r="C485" s="42" t="s">
        <v>524</v>
      </c>
      <c r="D485" s="43" t="s">
        <v>488</v>
      </c>
      <c r="E485" s="47"/>
      <c r="F485" s="47"/>
      <c r="G485" s="8">
        <f>G498+G516+G486</f>
        <v>63933400</v>
      </c>
      <c r="H485" s="8">
        <f t="shared" ref="H485" si="138">H498+H516+H486</f>
        <v>12271735.32</v>
      </c>
      <c r="I485" s="8">
        <f t="shared" si="126"/>
        <v>19.19456077730889</v>
      </c>
      <c r="K485" s="125"/>
      <c r="L485" s="125"/>
    </row>
    <row r="486" spans="1:12" s="56" customFormat="1" ht="26.25" customHeight="1" x14ac:dyDescent="0.25">
      <c r="A486" s="40" t="s">
        <v>833</v>
      </c>
      <c r="B486" s="41" t="s">
        <v>954</v>
      </c>
      <c r="C486" s="42" t="s">
        <v>524</v>
      </c>
      <c r="D486" s="43" t="s">
        <v>953</v>
      </c>
      <c r="E486" s="47"/>
      <c r="F486" s="47"/>
      <c r="G486" s="8">
        <f>G487</f>
        <v>24061491</v>
      </c>
      <c r="H486" s="8">
        <f t="shared" ref="H486" si="139">H487</f>
        <v>6379400</v>
      </c>
      <c r="I486" s="8">
        <f t="shared" si="126"/>
        <v>26.512903959276674</v>
      </c>
      <c r="K486" s="125"/>
      <c r="L486" s="125"/>
    </row>
    <row r="487" spans="1:12" s="56" customFormat="1" ht="49.5" customHeight="1" x14ac:dyDescent="0.25">
      <c r="A487" s="40" t="s">
        <v>834</v>
      </c>
      <c r="B487" s="45" t="s">
        <v>930</v>
      </c>
      <c r="C487" s="46" t="s">
        <v>524</v>
      </c>
      <c r="D487" s="47" t="s">
        <v>953</v>
      </c>
      <c r="E487" s="47" t="s">
        <v>426</v>
      </c>
      <c r="F487" s="43"/>
      <c r="G487" s="9">
        <f>G491+G488</f>
        <v>24061491</v>
      </c>
      <c r="H487" s="9">
        <f t="shared" ref="H487" si="140">H491+H488</f>
        <v>6379400</v>
      </c>
      <c r="I487" s="9">
        <f t="shared" si="126"/>
        <v>26.512903959276674</v>
      </c>
      <c r="K487" s="125"/>
      <c r="L487" s="125"/>
    </row>
    <row r="488" spans="1:12" s="56" customFormat="1" ht="49.5" customHeight="1" x14ac:dyDescent="0.25">
      <c r="A488" s="40" t="s">
        <v>835</v>
      </c>
      <c r="B488" s="45" t="s">
        <v>958</v>
      </c>
      <c r="C488" s="46" t="s">
        <v>524</v>
      </c>
      <c r="D488" s="47" t="s">
        <v>953</v>
      </c>
      <c r="E488" s="47" t="s">
        <v>957</v>
      </c>
      <c r="F488" s="43"/>
      <c r="G488" s="9">
        <f>G489</f>
        <v>200000</v>
      </c>
      <c r="H488" s="9">
        <f t="shared" ref="H488:H489" si="141">H489</f>
        <v>0</v>
      </c>
      <c r="I488" s="9">
        <f t="shared" si="126"/>
        <v>0</v>
      </c>
      <c r="K488" s="125"/>
      <c r="L488" s="125"/>
    </row>
    <row r="489" spans="1:12" s="56" customFormat="1" ht="49.5" customHeight="1" x14ac:dyDescent="0.25">
      <c r="A489" s="40" t="s">
        <v>836</v>
      </c>
      <c r="B489" s="45" t="s">
        <v>960</v>
      </c>
      <c r="C489" s="46" t="s">
        <v>524</v>
      </c>
      <c r="D489" s="47" t="s">
        <v>953</v>
      </c>
      <c r="E489" s="47" t="s">
        <v>959</v>
      </c>
      <c r="F489" s="43"/>
      <c r="G489" s="9">
        <f>G490</f>
        <v>200000</v>
      </c>
      <c r="H489" s="9">
        <f t="shared" si="141"/>
        <v>0</v>
      </c>
      <c r="I489" s="9">
        <f t="shared" si="126"/>
        <v>0</v>
      </c>
      <c r="K489" s="125"/>
      <c r="L489" s="125"/>
    </row>
    <row r="490" spans="1:12" s="56" customFormat="1" ht="30" customHeight="1" x14ac:dyDescent="0.25">
      <c r="A490" s="40" t="s">
        <v>918</v>
      </c>
      <c r="B490" s="45" t="s">
        <v>106</v>
      </c>
      <c r="C490" s="46" t="s">
        <v>524</v>
      </c>
      <c r="D490" s="47" t="s">
        <v>953</v>
      </c>
      <c r="E490" s="47" t="s">
        <v>959</v>
      </c>
      <c r="F490" s="47" t="s">
        <v>105</v>
      </c>
      <c r="G490" s="151">
        <v>200000</v>
      </c>
      <c r="H490" s="151">
        <v>0</v>
      </c>
      <c r="I490" s="9">
        <f t="shared" si="126"/>
        <v>0</v>
      </c>
      <c r="K490" s="125"/>
      <c r="L490" s="125"/>
    </row>
    <row r="491" spans="1:12" s="56" customFormat="1" ht="48" customHeight="1" x14ac:dyDescent="0.25">
      <c r="A491" s="40" t="s">
        <v>937</v>
      </c>
      <c r="B491" s="45" t="s">
        <v>167</v>
      </c>
      <c r="C491" s="46" t="s">
        <v>524</v>
      </c>
      <c r="D491" s="47" t="s">
        <v>953</v>
      </c>
      <c r="E491" s="47" t="s">
        <v>427</v>
      </c>
      <c r="F491" s="47"/>
      <c r="G491" s="11">
        <f>G492+G494+G496</f>
        <v>23861491</v>
      </c>
      <c r="H491" s="11">
        <f t="shared" ref="H491" si="142">H492+H494+H496</f>
        <v>6379400</v>
      </c>
      <c r="I491" s="9">
        <f t="shared" si="126"/>
        <v>26.735127322932168</v>
      </c>
      <c r="K491" s="125"/>
      <c r="L491" s="125"/>
    </row>
    <row r="492" spans="1:12" s="56" customFormat="1" ht="59.25" customHeight="1" x14ac:dyDescent="0.25">
      <c r="A492" s="40" t="s">
        <v>938</v>
      </c>
      <c r="B492" s="40" t="s">
        <v>245</v>
      </c>
      <c r="C492" s="46" t="s">
        <v>524</v>
      </c>
      <c r="D492" s="47" t="s">
        <v>953</v>
      </c>
      <c r="E492" s="47" t="s">
        <v>452</v>
      </c>
      <c r="F492" s="47"/>
      <c r="G492" s="11">
        <f>G493</f>
        <v>23711491</v>
      </c>
      <c r="H492" s="11">
        <f t="shared" ref="H492" si="143">H493</f>
        <v>6379400</v>
      </c>
      <c r="I492" s="9">
        <f t="shared" si="126"/>
        <v>26.904254987592303</v>
      </c>
      <c r="K492" s="125"/>
      <c r="L492" s="125"/>
    </row>
    <row r="493" spans="1:12" s="56" customFormat="1" ht="26.25" customHeight="1" x14ac:dyDescent="0.25">
      <c r="A493" s="40" t="s">
        <v>939</v>
      </c>
      <c r="B493" s="45" t="s">
        <v>106</v>
      </c>
      <c r="C493" s="46" t="s">
        <v>524</v>
      </c>
      <c r="D493" s="47" t="s">
        <v>953</v>
      </c>
      <c r="E493" s="47" t="s">
        <v>452</v>
      </c>
      <c r="F493" s="47" t="s">
        <v>105</v>
      </c>
      <c r="G493" s="151">
        <v>23711491</v>
      </c>
      <c r="H493" s="151">
        <v>6379400</v>
      </c>
      <c r="I493" s="9">
        <f t="shared" si="126"/>
        <v>26.904254987592303</v>
      </c>
      <c r="K493" s="125"/>
      <c r="L493" s="125"/>
    </row>
    <row r="494" spans="1:12" s="56" customFormat="1" ht="54.75" customHeight="1" x14ac:dyDescent="0.25">
      <c r="A494" s="40" t="s">
        <v>940</v>
      </c>
      <c r="B494" s="45" t="s">
        <v>978</v>
      </c>
      <c r="C494" s="46" t="s">
        <v>524</v>
      </c>
      <c r="D494" s="47" t="s">
        <v>953</v>
      </c>
      <c r="E494" s="47" t="s">
        <v>977</v>
      </c>
      <c r="F494" s="47"/>
      <c r="G494" s="11">
        <f>G495</f>
        <v>93000</v>
      </c>
      <c r="H494" s="11">
        <f t="shared" ref="H494" si="144">H495</f>
        <v>0</v>
      </c>
      <c r="I494" s="9">
        <f t="shared" si="126"/>
        <v>0</v>
      </c>
      <c r="K494" s="125"/>
      <c r="L494" s="125"/>
    </row>
    <row r="495" spans="1:12" s="56" customFormat="1" ht="26.25" customHeight="1" x14ac:dyDescent="0.25">
      <c r="A495" s="40" t="s">
        <v>1035</v>
      </c>
      <c r="B495" s="45" t="s">
        <v>106</v>
      </c>
      <c r="C495" s="46" t="s">
        <v>524</v>
      </c>
      <c r="D495" s="47" t="s">
        <v>953</v>
      </c>
      <c r="E495" s="47" t="s">
        <v>977</v>
      </c>
      <c r="F495" s="47" t="s">
        <v>105</v>
      </c>
      <c r="G495" s="151">
        <v>93000</v>
      </c>
      <c r="H495" s="151">
        <v>0</v>
      </c>
      <c r="I495" s="9">
        <f t="shared" si="126"/>
        <v>0</v>
      </c>
      <c r="K495" s="125"/>
      <c r="L495" s="125"/>
    </row>
    <row r="496" spans="1:12" s="56" customFormat="1" ht="56.25" customHeight="1" x14ac:dyDescent="0.25">
      <c r="A496" s="40" t="s">
        <v>1046</v>
      </c>
      <c r="B496" s="119" t="s">
        <v>1048</v>
      </c>
      <c r="C496" s="46" t="s">
        <v>524</v>
      </c>
      <c r="D496" s="47" t="s">
        <v>953</v>
      </c>
      <c r="E496" s="47" t="s">
        <v>979</v>
      </c>
      <c r="F496" s="47"/>
      <c r="G496" s="11">
        <f t="shared" ref="G496" si="145">G497</f>
        <v>57000</v>
      </c>
      <c r="H496" s="11">
        <f t="shared" ref="H496" si="146">H497</f>
        <v>0</v>
      </c>
      <c r="I496" s="9">
        <f t="shared" si="126"/>
        <v>0</v>
      </c>
      <c r="K496" s="125"/>
      <c r="L496" s="125"/>
    </row>
    <row r="497" spans="1:12" s="56" customFormat="1" ht="26.25" customHeight="1" x14ac:dyDescent="0.25">
      <c r="A497" s="40" t="s">
        <v>1047</v>
      </c>
      <c r="B497" s="45" t="s">
        <v>106</v>
      </c>
      <c r="C497" s="46" t="s">
        <v>524</v>
      </c>
      <c r="D497" s="47" t="s">
        <v>953</v>
      </c>
      <c r="E497" s="47" t="s">
        <v>979</v>
      </c>
      <c r="F497" s="47" t="s">
        <v>105</v>
      </c>
      <c r="G497" s="151">
        <v>57000</v>
      </c>
      <c r="H497" s="151">
        <v>0</v>
      </c>
      <c r="I497" s="9">
        <f t="shared" si="126"/>
        <v>0</v>
      </c>
      <c r="K497" s="125"/>
      <c r="L497" s="125"/>
    </row>
    <row r="498" spans="1:12" s="56" customFormat="1" ht="23.25" customHeight="1" x14ac:dyDescent="0.25">
      <c r="A498" s="40" t="s">
        <v>1068</v>
      </c>
      <c r="B498" s="41" t="s">
        <v>491</v>
      </c>
      <c r="C498" s="42" t="s">
        <v>524</v>
      </c>
      <c r="D498" s="43" t="s">
        <v>490</v>
      </c>
      <c r="E498" s="43"/>
      <c r="F498" s="43"/>
      <c r="G498" s="8">
        <f t="shared" ref="G498:H498" si="147">G499</f>
        <v>36194869</v>
      </c>
      <c r="H498" s="8">
        <f t="shared" si="147"/>
        <v>5025600</v>
      </c>
      <c r="I498" s="8">
        <f t="shared" si="126"/>
        <v>13.884840970138612</v>
      </c>
      <c r="K498" s="125"/>
      <c r="L498" s="125"/>
    </row>
    <row r="499" spans="1:12" s="56" customFormat="1" ht="45" x14ac:dyDescent="0.25">
      <c r="A499" s="40" t="s">
        <v>1069</v>
      </c>
      <c r="B499" s="45" t="s">
        <v>930</v>
      </c>
      <c r="C499" s="46" t="s">
        <v>524</v>
      </c>
      <c r="D499" s="47" t="s">
        <v>490</v>
      </c>
      <c r="E499" s="47" t="s">
        <v>426</v>
      </c>
      <c r="F499" s="43"/>
      <c r="G499" s="9">
        <f>G500+G511</f>
        <v>36194869</v>
      </c>
      <c r="H499" s="9">
        <f t="shared" ref="H499" si="148">H500+H511</f>
        <v>5025600</v>
      </c>
      <c r="I499" s="9">
        <f t="shared" si="126"/>
        <v>13.884840970138612</v>
      </c>
      <c r="K499" s="125"/>
      <c r="L499" s="125"/>
    </row>
    <row r="500" spans="1:12" s="56" customFormat="1" ht="37.5" customHeight="1" x14ac:dyDescent="0.25">
      <c r="A500" s="40" t="s">
        <v>1070</v>
      </c>
      <c r="B500" s="45" t="s">
        <v>162</v>
      </c>
      <c r="C500" s="46" t="s">
        <v>524</v>
      </c>
      <c r="D500" s="47" t="s">
        <v>490</v>
      </c>
      <c r="E500" s="47" t="s">
        <v>435</v>
      </c>
      <c r="F500" s="43"/>
      <c r="G500" s="9">
        <f>G501+G507+G509+G503+G505</f>
        <v>33994869</v>
      </c>
      <c r="H500" s="9">
        <f t="shared" ref="H500" si="149">H501+H507+H509+H503+H505</f>
        <v>5025600</v>
      </c>
      <c r="I500" s="9">
        <f t="shared" si="126"/>
        <v>14.783407460696496</v>
      </c>
      <c r="K500" s="125"/>
      <c r="L500" s="125"/>
    </row>
    <row r="501" spans="1:12" s="56" customFormat="1" ht="40.5" customHeight="1" x14ac:dyDescent="0.25">
      <c r="A501" s="40" t="s">
        <v>1071</v>
      </c>
      <c r="B501" s="45" t="s">
        <v>492</v>
      </c>
      <c r="C501" s="46" t="s">
        <v>524</v>
      </c>
      <c r="D501" s="47" t="s">
        <v>490</v>
      </c>
      <c r="E501" s="47" t="s">
        <v>436</v>
      </c>
      <c r="F501" s="47"/>
      <c r="G501" s="11">
        <f>G502</f>
        <v>22778969</v>
      </c>
      <c r="H501" s="11">
        <f t="shared" ref="H501" si="150">H502</f>
        <v>5025600</v>
      </c>
      <c r="I501" s="9">
        <f t="shared" si="126"/>
        <v>22.062455943462584</v>
      </c>
      <c r="K501" s="125"/>
      <c r="L501" s="125"/>
    </row>
    <row r="502" spans="1:12" s="56" customFormat="1" ht="23.25" customHeight="1" x14ac:dyDescent="0.25">
      <c r="A502" s="40" t="s">
        <v>1072</v>
      </c>
      <c r="B502" s="45" t="s">
        <v>106</v>
      </c>
      <c r="C502" s="46" t="s">
        <v>524</v>
      </c>
      <c r="D502" s="47" t="s">
        <v>490</v>
      </c>
      <c r="E502" s="47" t="s">
        <v>436</v>
      </c>
      <c r="F502" s="47" t="s">
        <v>105</v>
      </c>
      <c r="G502" s="151">
        <v>22778969</v>
      </c>
      <c r="H502" s="151">
        <v>5025600</v>
      </c>
      <c r="I502" s="9">
        <f t="shared" si="126"/>
        <v>22.062455943462584</v>
      </c>
      <c r="K502" s="125"/>
      <c r="L502" s="125"/>
    </row>
    <row r="503" spans="1:12" s="56" customFormat="1" ht="32.25" customHeight="1" x14ac:dyDescent="0.25">
      <c r="A503" s="40" t="s">
        <v>1073</v>
      </c>
      <c r="B503" s="45" t="s">
        <v>949</v>
      </c>
      <c r="C503" s="46" t="s">
        <v>524</v>
      </c>
      <c r="D503" s="47" t="s">
        <v>490</v>
      </c>
      <c r="E503" s="47" t="s">
        <v>946</v>
      </c>
      <c r="F503" s="47"/>
      <c r="G503" s="11">
        <f>G504</f>
        <v>10441000</v>
      </c>
      <c r="H503" s="11">
        <f t="shared" ref="H503" si="151">H504</f>
        <v>0</v>
      </c>
      <c r="I503" s="9">
        <f t="shared" si="126"/>
        <v>0</v>
      </c>
      <c r="K503" s="125"/>
      <c r="L503" s="125"/>
    </row>
    <row r="504" spans="1:12" s="56" customFormat="1" ht="23.25" customHeight="1" x14ac:dyDescent="0.25">
      <c r="A504" s="40" t="s">
        <v>1074</v>
      </c>
      <c r="B504" s="45" t="s">
        <v>106</v>
      </c>
      <c r="C504" s="46" t="s">
        <v>524</v>
      </c>
      <c r="D504" s="47" t="s">
        <v>490</v>
      </c>
      <c r="E504" s="47" t="s">
        <v>946</v>
      </c>
      <c r="F504" s="47" t="s">
        <v>105</v>
      </c>
      <c r="G504" s="151">
        <v>10441000</v>
      </c>
      <c r="H504" s="151">
        <v>0</v>
      </c>
      <c r="I504" s="9">
        <f t="shared" si="126"/>
        <v>0</v>
      </c>
      <c r="K504" s="125"/>
      <c r="L504" s="125"/>
    </row>
    <row r="505" spans="1:12" s="56" customFormat="1" ht="23.25" customHeight="1" x14ac:dyDescent="0.25">
      <c r="A505" s="40" t="s">
        <v>1075</v>
      </c>
      <c r="B505" s="45" t="s">
        <v>947</v>
      </c>
      <c r="C505" s="46" t="s">
        <v>524</v>
      </c>
      <c r="D505" s="47" t="s">
        <v>490</v>
      </c>
      <c r="E505" s="47" t="s">
        <v>948</v>
      </c>
      <c r="F505" s="47"/>
      <c r="G505" s="11">
        <f>G506</f>
        <v>600000</v>
      </c>
      <c r="H505" s="11">
        <f t="shared" ref="H505" si="152">H506</f>
        <v>0</v>
      </c>
      <c r="I505" s="9">
        <f t="shared" si="126"/>
        <v>0</v>
      </c>
      <c r="K505" s="125"/>
      <c r="L505" s="125"/>
    </row>
    <row r="506" spans="1:12" s="56" customFormat="1" ht="23.25" customHeight="1" x14ac:dyDescent="0.25">
      <c r="A506" s="40" t="s">
        <v>1076</v>
      </c>
      <c r="B506" s="45" t="s">
        <v>106</v>
      </c>
      <c r="C506" s="46" t="s">
        <v>524</v>
      </c>
      <c r="D506" s="47" t="s">
        <v>490</v>
      </c>
      <c r="E506" s="47" t="s">
        <v>948</v>
      </c>
      <c r="F506" s="47" t="s">
        <v>105</v>
      </c>
      <c r="G506" s="151">
        <v>600000</v>
      </c>
      <c r="H506" s="151">
        <v>0</v>
      </c>
      <c r="I506" s="9">
        <f t="shared" si="126"/>
        <v>0</v>
      </c>
      <c r="K506" s="125"/>
      <c r="L506" s="125"/>
    </row>
    <row r="507" spans="1:12" s="56" customFormat="1" ht="66.75" customHeight="1" x14ac:dyDescent="0.25">
      <c r="A507" s="40" t="s">
        <v>1077</v>
      </c>
      <c r="B507" s="45" t="s">
        <v>777</v>
      </c>
      <c r="C507" s="46" t="s">
        <v>524</v>
      </c>
      <c r="D507" s="47" t="s">
        <v>490</v>
      </c>
      <c r="E507" s="47" t="s">
        <v>174</v>
      </c>
      <c r="F507" s="47"/>
      <c r="G507" s="11">
        <f>G508</f>
        <v>52500</v>
      </c>
      <c r="H507" s="11">
        <f>H508</f>
        <v>0</v>
      </c>
      <c r="I507" s="9">
        <f t="shared" si="126"/>
        <v>0</v>
      </c>
      <c r="K507" s="125"/>
      <c r="L507" s="125"/>
    </row>
    <row r="508" spans="1:12" s="56" customFormat="1" ht="23.25" customHeight="1" x14ac:dyDescent="0.25">
      <c r="A508" s="40" t="s">
        <v>1078</v>
      </c>
      <c r="B508" s="45" t="s">
        <v>106</v>
      </c>
      <c r="C508" s="46" t="s">
        <v>524</v>
      </c>
      <c r="D508" s="47" t="s">
        <v>490</v>
      </c>
      <c r="E508" s="47" t="s">
        <v>174</v>
      </c>
      <c r="F508" s="47" t="s">
        <v>105</v>
      </c>
      <c r="G508" s="151">
        <v>52500</v>
      </c>
      <c r="H508" s="151">
        <v>0</v>
      </c>
      <c r="I508" s="9">
        <f t="shared" si="126"/>
        <v>0</v>
      </c>
      <c r="K508" s="125"/>
      <c r="L508" s="125"/>
    </row>
    <row r="509" spans="1:12" s="56" customFormat="1" ht="61.5" customHeight="1" x14ac:dyDescent="0.25">
      <c r="A509" s="40" t="s">
        <v>1079</v>
      </c>
      <c r="B509" s="45" t="s">
        <v>829</v>
      </c>
      <c r="C509" s="46" t="s">
        <v>524</v>
      </c>
      <c r="D509" s="47" t="s">
        <v>490</v>
      </c>
      <c r="E509" s="47" t="s">
        <v>830</v>
      </c>
      <c r="F509" s="47"/>
      <c r="G509" s="11">
        <f t="shared" ref="G509:H509" si="153">G510</f>
        <v>122400</v>
      </c>
      <c r="H509" s="11">
        <f t="shared" si="153"/>
        <v>0</v>
      </c>
      <c r="I509" s="9">
        <f t="shared" si="126"/>
        <v>0</v>
      </c>
      <c r="K509" s="125"/>
      <c r="L509" s="125"/>
    </row>
    <row r="510" spans="1:12" s="56" customFormat="1" ht="23.25" customHeight="1" x14ac:dyDescent="0.25">
      <c r="A510" s="40" t="s">
        <v>1080</v>
      </c>
      <c r="B510" s="45" t="s">
        <v>106</v>
      </c>
      <c r="C510" s="46" t="s">
        <v>524</v>
      </c>
      <c r="D510" s="47" t="s">
        <v>490</v>
      </c>
      <c r="E510" s="47" t="s">
        <v>830</v>
      </c>
      <c r="F510" s="47" t="s">
        <v>105</v>
      </c>
      <c r="G510" s="151">
        <v>122400</v>
      </c>
      <c r="H510" s="151">
        <v>0</v>
      </c>
      <c r="I510" s="9">
        <f t="shared" si="126"/>
        <v>0</v>
      </c>
      <c r="K510" s="125"/>
      <c r="L510" s="125"/>
    </row>
    <row r="511" spans="1:12" s="56" customFormat="1" ht="42" customHeight="1" x14ac:dyDescent="0.25">
      <c r="A511" s="40" t="s">
        <v>1081</v>
      </c>
      <c r="B511" s="45" t="s">
        <v>958</v>
      </c>
      <c r="C511" s="46" t="s">
        <v>524</v>
      </c>
      <c r="D511" s="47" t="s">
        <v>490</v>
      </c>
      <c r="E511" s="47" t="s">
        <v>957</v>
      </c>
      <c r="F511" s="43"/>
      <c r="G511" s="9">
        <f>G514+G512</f>
        <v>2200000</v>
      </c>
      <c r="H511" s="9">
        <f t="shared" ref="H511" si="154">H514+H512</f>
        <v>0</v>
      </c>
      <c r="I511" s="9">
        <f t="shared" si="126"/>
        <v>0</v>
      </c>
      <c r="K511" s="125"/>
      <c r="L511" s="125"/>
    </row>
    <row r="512" spans="1:12" s="56" customFormat="1" ht="33" customHeight="1" x14ac:dyDescent="0.25">
      <c r="A512" s="40" t="s">
        <v>1082</v>
      </c>
      <c r="B512" s="45" t="s">
        <v>981</v>
      </c>
      <c r="C512" s="46" t="s">
        <v>524</v>
      </c>
      <c r="D512" s="47" t="s">
        <v>490</v>
      </c>
      <c r="E512" s="47" t="s">
        <v>980</v>
      </c>
      <c r="F512" s="43"/>
      <c r="G512" s="9">
        <f>G513</f>
        <v>2000000</v>
      </c>
      <c r="H512" s="9">
        <f t="shared" ref="H512" si="155">H513</f>
        <v>0</v>
      </c>
      <c r="I512" s="9">
        <f t="shared" si="126"/>
        <v>0</v>
      </c>
      <c r="K512" s="125"/>
      <c r="L512" s="125"/>
    </row>
    <row r="513" spans="1:12" s="56" customFormat="1" ht="23.25" customHeight="1" x14ac:dyDescent="0.25">
      <c r="A513" s="40" t="s">
        <v>1084</v>
      </c>
      <c r="B513" s="45" t="s">
        <v>106</v>
      </c>
      <c r="C513" s="46" t="s">
        <v>524</v>
      </c>
      <c r="D513" s="47" t="s">
        <v>490</v>
      </c>
      <c r="E513" s="47" t="s">
        <v>980</v>
      </c>
      <c r="F513" s="47" t="s">
        <v>105</v>
      </c>
      <c r="G513" s="151">
        <v>2000000</v>
      </c>
      <c r="H513" s="151">
        <v>0</v>
      </c>
      <c r="I513" s="9">
        <f t="shared" si="126"/>
        <v>0</v>
      </c>
      <c r="K513" s="125"/>
      <c r="L513" s="125"/>
    </row>
    <row r="514" spans="1:12" s="56" customFormat="1" ht="36.75" customHeight="1" x14ac:dyDescent="0.25">
      <c r="A514" s="40" t="s">
        <v>1115</v>
      </c>
      <c r="B514" s="45" t="s">
        <v>960</v>
      </c>
      <c r="C514" s="46" t="s">
        <v>524</v>
      </c>
      <c r="D514" s="47" t="s">
        <v>490</v>
      </c>
      <c r="E514" s="47" t="s">
        <v>961</v>
      </c>
      <c r="F514" s="43"/>
      <c r="G514" s="9">
        <f>G515</f>
        <v>200000</v>
      </c>
      <c r="H514" s="9">
        <f t="shared" ref="H514" si="156">H515</f>
        <v>0</v>
      </c>
      <c r="I514" s="9">
        <f t="shared" si="126"/>
        <v>0</v>
      </c>
      <c r="K514" s="125"/>
      <c r="L514" s="125"/>
    </row>
    <row r="515" spans="1:12" s="56" customFormat="1" ht="27" customHeight="1" x14ac:dyDescent="0.25">
      <c r="A515" s="40" t="s">
        <v>1116</v>
      </c>
      <c r="B515" s="45" t="s">
        <v>106</v>
      </c>
      <c r="C515" s="46" t="s">
        <v>524</v>
      </c>
      <c r="D515" s="47" t="s">
        <v>490</v>
      </c>
      <c r="E515" s="47" t="s">
        <v>961</v>
      </c>
      <c r="F515" s="47" t="s">
        <v>105</v>
      </c>
      <c r="G515" s="151">
        <v>200000</v>
      </c>
      <c r="H515" s="151">
        <v>0</v>
      </c>
      <c r="I515" s="9">
        <f t="shared" si="126"/>
        <v>0</v>
      </c>
      <c r="K515" s="125"/>
      <c r="L515" s="125"/>
    </row>
    <row r="516" spans="1:12" s="56" customFormat="1" ht="30" x14ac:dyDescent="0.25">
      <c r="A516" s="40" t="s">
        <v>1117</v>
      </c>
      <c r="B516" s="41" t="s">
        <v>494</v>
      </c>
      <c r="C516" s="42" t="s">
        <v>524</v>
      </c>
      <c r="D516" s="43" t="s">
        <v>493</v>
      </c>
      <c r="E516" s="43"/>
      <c r="F516" s="43"/>
      <c r="G516" s="12">
        <f>G517</f>
        <v>3677040</v>
      </c>
      <c r="H516" s="12">
        <f t="shared" ref="H516:H517" si="157">H517</f>
        <v>866735.32000000007</v>
      </c>
      <c r="I516" s="8">
        <f t="shared" si="126"/>
        <v>23.571549942344934</v>
      </c>
      <c r="J516" s="58"/>
      <c r="K516" s="125"/>
      <c r="L516" s="125"/>
    </row>
    <row r="517" spans="1:12" s="56" customFormat="1" ht="57" customHeight="1" x14ac:dyDescent="0.25">
      <c r="A517" s="40" t="s">
        <v>1118</v>
      </c>
      <c r="B517" s="45" t="s">
        <v>930</v>
      </c>
      <c r="C517" s="46" t="s">
        <v>524</v>
      </c>
      <c r="D517" s="47" t="s">
        <v>493</v>
      </c>
      <c r="E517" s="47" t="s">
        <v>426</v>
      </c>
      <c r="F517" s="47"/>
      <c r="G517" s="11">
        <f>G518</f>
        <v>3677040</v>
      </c>
      <c r="H517" s="11">
        <f t="shared" si="157"/>
        <v>866735.32000000007</v>
      </c>
      <c r="I517" s="9">
        <f t="shared" si="126"/>
        <v>23.571549942344934</v>
      </c>
      <c r="K517" s="125"/>
      <c r="L517" s="125"/>
    </row>
    <row r="518" spans="1:12" s="56" customFormat="1" ht="82.5" customHeight="1" x14ac:dyDescent="0.25">
      <c r="A518" s="40" t="s">
        <v>1119</v>
      </c>
      <c r="B518" s="45" t="s">
        <v>933</v>
      </c>
      <c r="C518" s="46" t="s">
        <v>524</v>
      </c>
      <c r="D518" s="47" t="s">
        <v>493</v>
      </c>
      <c r="E518" s="47" t="s">
        <v>429</v>
      </c>
      <c r="F518" s="47"/>
      <c r="G518" s="11">
        <f>G519+G522+G525+G527</f>
        <v>3677040</v>
      </c>
      <c r="H518" s="11">
        <f t="shared" ref="H518" si="158">H519+H522+H525+H527</f>
        <v>866735.32000000007</v>
      </c>
      <c r="I518" s="9">
        <f t="shared" si="126"/>
        <v>23.571549942344934</v>
      </c>
      <c r="K518" s="125"/>
      <c r="L518" s="125"/>
    </row>
    <row r="519" spans="1:12" s="56" customFormat="1" ht="37.5" customHeight="1" x14ac:dyDescent="0.25">
      <c r="A519" s="40" t="s">
        <v>1120</v>
      </c>
      <c r="B519" s="45" t="s">
        <v>495</v>
      </c>
      <c r="C519" s="46" t="s">
        <v>524</v>
      </c>
      <c r="D519" s="47" t="s">
        <v>493</v>
      </c>
      <c r="E519" s="47" t="s">
        <v>484</v>
      </c>
      <c r="F519" s="47"/>
      <c r="G519" s="11">
        <f>SUM(G520:G521)</f>
        <v>2014516</v>
      </c>
      <c r="H519" s="11">
        <f t="shared" ref="H519" si="159">SUM(H520:H521)</f>
        <v>437622.87</v>
      </c>
      <c r="I519" s="9">
        <f t="shared" si="126"/>
        <v>21.723474521919904</v>
      </c>
      <c r="K519" s="125"/>
      <c r="L519" s="125"/>
    </row>
    <row r="520" spans="1:12" s="56" customFormat="1" ht="36" customHeight="1" x14ac:dyDescent="0.25">
      <c r="A520" s="40" t="s">
        <v>1121</v>
      </c>
      <c r="B520" s="45" t="s">
        <v>824</v>
      </c>
      <c r="C520" s="46" t="s">
        <v>524</v>
      </c>
      <c r="D520" s="47" t="s">
        <v>493</v>
      </c>
      <c r="E520" s="47" t="s">
        <v>484</v>
      </c>
      <c r="F520" s="47" t="s">
        <v>543</v>
      </c>
      <c r="G520" s="151">
        <v>1940316</v>
      </c>
      <c r="H520" s="151">
        <v>437622.87</v>
      </c>
      <c r="I520" s="9">
        <f t="shared" si="126"/>
        <v>22.554206119003297</v>
      </c>
      <c r="K520" s="125"/>
      <c r="L520" s="125"/>
    </row>
    <row r="521" spans="1:12" s="56" customFormat="1" ht="48" customHeight="1" x14ac:dyDescent="0.25">
      <c r="A521" s="40" t="s">
        <v>1122</v>
      </c>
      <c r="B521" s="49" t="s">
        <v>7</v>
      </c>
      <c r="C521" s="46" t="s">
        <v>524</v>
      </c>
      <c r="D521" s="47" t="s">
        <v>493</v>
      </c>
      <c r="E521" s="47" t="s">
        <v>484</v>
      </c>
      <c r="F521" s="47" t="s">
        <v>552</v>
      </c>
      <c r="G521" s="151">
        <v>74200</v>
      </c>
      <c r="H521" s="151">
        <v>0</v>
      </c>
      <c r="I521" s="9">
        <f t="shared" si="126"/>
        <v>0</v>
      </c>
      <c r="K521" s="125"/>
      <c r="L521" s="125"/>
    </row>
    <row r="522" spans="1:12" s="56" customFormat="1" ht="36.75" customHeight="1" x14ac:dyDescent="0.25">
      <c r="A522" s="40" t="s">
        <v>1123</v>
      </c>
      <c r="B522" s="45" t="s">
        <v>160</v>
      </c>
      <c r="C522" s="46" t="s">
        <v>524</v>
      </c>
      <c r="D522" s="47" t="s">
        <v>493</v>
      </c>
      <c r="E522" s="47" t="s">
        <v>454</v>
      </c>
      <c r="F522" s="47"/>
      <c r="G522" s="11">
        <f>SUM(G523:G524)</f>
        <v>1585524</v>
      </c>
      <c r="H522" s="11">
        <f t="shared" ref="H522" si="160">SUM(H523:H524)</f>
        <v>427060.53</v>
      </c>
      <c r="I522" s="9">
        <f t="shared" si="126"/>
        <v>26.934977332415027</v>
      </c>
      <c r="K522" s="125"/>
      <c r="L522" s="125"/>
    </row>
    <row r="523" spans="1:12" s="56" customFormat="1" ht="31.5" customHeight="1" x14ac:dyDescent="0.25">
      <c r="A523" s="40" t="s">
        <v>1124</v>
      </c>
      <c r="B523" s="45" t="s">
        <v>631</v>
      </c>
      <c r="C523" s="46" t="s">
        <v>524</v>
      </c>
      <c r="D523" s="47" t="s">
        <v>493</v>
      </c>
      <c r="E523" s="47" t="s">
        <v>454</v>
      </c>
      <c r="F523" s="47" t="s">
        <v>630</v>
      </c>
      <c r="G523" s="151">
        <v>1435524</v>
      </c>
      <c r="H523" s="151">
        <v>337612.53</v>
      </c>
      <c r="I523" s="9">
        <f t="shared" si="126"/>
        <v>23.518417664908426</v>
      </c>
      <c r="K523" s="125"/>
      <c r="L523" s="125"/>
    </row>
    <row r="524" spans="1:12" s="56" customFormat="1" ht="43.5" customHeight="1" x14ac:dyDescent="0.25">
      <c r="A524" s="40" t="s">
        <v>1125</v>
      </c>
      <c r="B524" s="49" t="s">
        <v>553</v>
      </c>
      <c r="C524" s="46" t="s">
        <v>524</v>
      </c>
      <c r="D524" s="47" t="s">
        <v>493</v>
      </c>
      <c r="E524" s="47" t="s">
        <v>454</v>
      </c>
      <c r="F524" s="47" t="s">
        <v>552</v>
      </c>
      <c r="G524" s="151">
        <v>150000</v>
      </c>
      <c r="H524" s="151">
        <v>89448</v>
      </c>
      <c r="I524" s="9">
        <f t="shared" si="126"/>
        <v>59.631999999999998</v>
      </c>
      <c r="K524" s="125"/>
      <c r="L524" s="125"/>
    </row>
    <row r="525" spans="1:12" s="56" customFormat="1" ht="23.25" customHeight="1" x14ac:dyDescent="0.25">
      <c r="A525" s="40" t="s">
        <v>1126</v>
      </c>
      <c r="B525" s="45" t="s">
        <v>319</v>
      </c>
      <c r="C525" s="46" t="s">
        <v>524</v>
      </c>
      <c r="D525" s="47" t="s">
        <v>493</v>
      </c>
      <c r="E525" s="47" t="s">
        <v>318</v>
      </c>
      <c r="F525" s="47"/>
      <c r="G525" s="11">
        <f>G526</f>
        <v>57000</v>
      </c>
      <c r="H525" s="11">
        <f>H526</f>
        <v>2051.92</v>
      </c>
      <c r="I525" s="9">
        <f t="shared" si="126"/>
        <v>3.5998596491228074</v>
      </c>
      <c r="K525" s="125"/>
      <c r="L525" s="125"/>
    </row>
    <row r="526" spans="1:12" s="56" customFormat="1" ht="39.75" customHeight="1" x14ac:dyDescent="0.25">
      <c r="A526" s="40" t="s">
        <v>1127</v>
      </c>
      <c r="B526" s="49" t="s">
        <v>553</v>
      </c>
      <c r="C526" s="46" t="s">
        <v>524</v>
      </c>
      <c r="D526" s="47" t="s">
        <v>493</v>
      </c>
      <c r="E526" s="47" t="s">
        <v>318</v>
      </c>
      <c r="F526" s="47" t="s">
        <v>552</v>
      </c>
      <c r="G526" s="151">
        <v>57000</v>
      </c>
      <c r="H526" s="151">
        <v>2051.92</v>
      </c>
      <c r="I526" s="9">
        <f t="shared" ref="I526:I543" si="161">H526/G526*100</f>
        <v>3.5998596491228074</v>
      </c>
      <c r="K526" s="125"/>
      <c r="L526" s="125"/>
    </row>
    <row r="527" spans="1:12" s="56" customFormat="1" ht="51.75" customHeight="1" x14ac:dyDescent="0.25">
      <c r="A527" s="40" t="s">
        <v>1128</v>
      </c>
      <c r="B527" s="49" t="s">
        <v>171</v>
      </c>
      <c r="C527" s="46" t="s">
        <v>524</v>
      </c>
      <c r="D527" s="47" t="s">
        <v>493</v>
      </c>
      <c r="E527" s="47" t="s">
        <v>169</v>
      </c>
      <c r="F527" s="47"/>
      <c r="G527" s="11">
        <f>G528</f>
        <v>20000</v>
      </c>
      <c r="H527" s="11">
        <f>H528</f>
        <v>0</v>
      </c>
      <c r="I527" s="9">
        <f t="shared" si="161"/>
        <v>0</v>
      </c>
      <c r="K527" s="125"/>
      <c r="L527" s="125"/>
    </row>
    <row r="528" spans="1:12" s="56" customFormat="1" ht="66.75" customHeight="1" x14ac:dyDescent="0.25">
      <c r="A528" s="40" t="s">
        <v>1129</v>
      </c>
      <c r="B528" s="49" t="s">
        <v>936</v>
      </c>
      <c r="C528" s="46" t="s">
        <v>524</v>
      </c>
      <c r="D528" s="47" t="s">
        <v>493</v>
      </c>
      <c r="E528" s="47" t="s">
        <v>169</v>
      </c>
      <c r="F528" s="47" t="s">
        <v>451</v>
      </c>
      <c r="G528" s="151">
        <v>20000</v>
      </c>
      <c r="H528" s="151">
        <v>0</v>
      </c>
      <c r="I528" s="9">
        <f t="shared" si="161"/>
        <v>0</v>
      </c>
      <c r="K528" s="125"/>
      <c r="L528" s="125"/>
    </row>
    <row r="529" spans="1:12" s="56" customFormat="1" ht="37.5" customHeight="1" x14ac:dyDescent="0.25">
      <c r="A529" s="40" t="s">
        <v>1130</v>
      </c>
      <c r="B529" s="41" t="s">
        <v>525</v>
      </c>
      <c r="C529" s="42" t="s">
        <v>526</v>
      </c>
      <c r="D529" s="47"/>
      <c r="E529" s="47"/>
      <c r="F529" s="47"/>
      <c r="G529" s="8">
        <f>G530+G537</f>
        <v>9657059</v>
      </c>
      <c r="H529" s="8">
        <f t="shared" ref="H529" si="162">H530+H537</f>
        <v>1489529.78</v>
      </c>
      <c r="I529" s="8">
        <f t="shared" si="161"/>
        <v>15.424258876330777</v>
      </c>
      <c r="K529" s="125"/>
      <c r="L529" s="125"/>
    </row>
    <row r="530" spans="1:12" ht="34.5" customHeight="1" x14ac:dyDescent="0.25">
      <c r="A530" s="40" t="s">
        <v>1131</v>
      </c>
      <c r="B530" s="41" t="s">
        <v>538</v>
      </c>
      <c r="C530" s="42" t="s">
        <v>526</v>
      </c>
      <c r="D530" s="43" t="s">
        <v>537</v>
      </c>
      <c r="E530" s="43"/>
      <c r="F530" s="43"/>
      <c r="G530" s="8">
        <f>G531</f>
        <v>8264709</v>
      </c>
      <c r="H530" s="8">
        <f t="shared" ref="H530:H533" si="163">H531</f>
        <v>1489529.78</v>
      </c>
      <c r="I530" s="8">
        <f t="shared" si="161"/>
        <v>18.02277345760147</v>
      </c>
    </row>
    <row r="531" spans="1:12" ht="49.5" customHeight="1" x14ac:dyDescent="0.25">
      <c r="A531" s="40" t="s">
        <v>1132</v>
      </c>
      <c r="B531" s="41" t="s">
        <v>575</v>
      </c>
      <c r="C531" s="42" t="s">
        <v>526</v>
      </c>
      <c r="D531" s="43" t="s">
        <v>574</v>
      </c>
      <c r="E531" s="43"/>
      <c r="F531" s="43"/>
      <c r="G531" s="8">
        <f>G532</f>
        <v>8264709</v>
      </c>
      <c r="H531" s="8">
        <f t="shared" si="163"/>
        <v>1489529.78</v>
      </c>
      <c r="I531" s="8">
        <f t="shared" si="161"/>
        <v>18.02277345760147</v>
      </c>
    </row>
    <row r="532" spans="1:12" ht="53.25" customHeight="1" x14ac:dyDescent="0.25">
      <c r="A532" s="40" t="s">
        <v>1133</v>
      </c>
      <c r="B532" s="72" t="s">
        <v>1052</v>
      </c>
      <c r="C532" s="46" t="s">
        <v>526</v>
      </c>
      <c r="D532" s="47" t="s">
        <v>574</v>
      </c>
      <c r="E532" s="47" t="s">
        <v>430</v>
      </c>
      <c r="F532" s="46"/>
      <c r="G532" s="9">
        <f>G533</f>
        <v>8264709</v>
      </c>
      <c r="H532" s="9">
        <f t="shared" si="163"/>
        <v>1489529.78</v>
      </c>
      <c r="I532" s="9">
        <f t="shared" si="161"/>
        <v>18.02277345760147</v>
      </c>
    </row>
    <row r="533" spans="1:12" ht="77.25" customHeight="1" x14ac:dyDescent="0.25">
      <c r="A533" s="40" t="s">
        <v>1134</v>
      </c>
      <c r="B533" s="72" t="s">
        <v>1085</v>
      </c>
      <c r="C533" s="46" t="s">
        <v>526</v>
      </c>
      <c r="D533" s="47" t="s">
        <v>574</v>
      </c>
      <c r="E533" s="47" t="s">
        <v>431</v>
      </c>
      <c r="F533" s="46"/>
      <c r="G533" s="9">
        <f>G534</f>
        <v>8264709</v>
      </c>
      <c r="H533" s="9">
        <f t="shared" si="163"/>
        <v>1489529.78</v>
      </c>
      <c r="I533" s="9">
        <f t="shared" si="161"/>
        <v>18.02277345760147</v>
      </c>
    </row>
    <row r="534" spans="1:12" ht="24.75" customHeight="1" x14ac:dyDescent="0.25">
      <c r="A534" s="40" t="s">
        <v>1135</v>
      </c>
      <c r="B534" s="45" t="s">
        <v>579</v>
      </c>
      <c r="C534" s="46" t="s">
        <v>526</v>
      </c>
      <c r="D534" s="47" t="s">
        <v>574</v>
      </c>
      <c r="E534" s="47" t="s">
        <v>432</v>
      </c>
      <c r="F534" s="46"/>
      <c r="G534" s="11">
        <f>SUM(G535:G536)</f>
        <v>8264709</v>
      </c>
      <c r="H534" s="11">
        <f t="shared" ref="H534" si="164">SUM(H535:H536)</f>
        <v>1489529.78</v>
      </c>
      <c r="I534" s="9">
        <f t="shared" si="161"/>
        <v>18.02277345760147</v>
      </c>
    </row>
    <row r="535" spans="1:12" ht="42.75" customHeight="1" x14ac:dyDescent="0.25">
      <c r="A535" s="40" t="s">
        <v>1136</v>
      </c>
      <c r="B535" s="45" t="s">
        <v>824</v>
      </c>
      <c r="C535" s="46" t="s">
        <v>526</v>
      </c>
      <c r="D535" s="47" t="s">
        <v>574</v>
      </c>
      <c r="E535" s="47" t="s">
        <v>432</v>
      </c>
      <c r="F535" s="46" t="s">
        <v>543</v>
      </c>
      <c r="G535" s="9">
        <v>6409312</v>
      </c>
      <c r="H535" s="9">
        <v>1323168.02</v>
      </c>
      <c r="I535" s="9">
        <f t="shared" si="161"/>
        <v>20.64446261938879</v>
      </c>
    </row>
    <row r="536" spans="1:12" ht="45.75" customHeight="1" x14ac:dyDescent="0.25">
      <c r="A536" s="40" t="s">
        <v>1137</v>
      </c>
      <c r="B536" s="49" t="s">
        <v>553</v>
      </c>
      <c r="C536" s="46" t="s">
        <v>526</v>
      </c>
      <c r="D536" s="47" t="s">
        <v>574</v>
      </c>
      <c r="E536" s="47" t="s">
        <v>432</v>
      </c>
      <c r="F536" s="46" t="s">
        <v>552</v>
      </c>
      <c r="G536" s="9">
        <v>1855397</v>
      </c>
      <c r="H536" s="9">
        <v>166361.76</v>
      </c>
      <c r="I536" s="9">
        <f t="shared" si="161"/>
        <v>8.9663700005982552</v>
      </c>
    </row>
    <row r="537" spans="1:12" ht="37.5" customHeight="1" x14ac:dyDescent="0.25">
      <c r="A537" s="40" t="s">
        <v>1138</v>
      </c>
      <c r="B537" s="41" t="s">
        <v>775</v>
      </c>
      <c r="C537" s="42" t="s">
        <v>526</v>
      </c>
      <c r="D537" s="43" t="s">
        <v>500</v>
      </c>
      <c r="E537" s="47"/>
      <c r="F537" s="46"/>
      <c r="G537" s="8">
        <f>G538</f>
        <v>1392350</v>
      </c>
      <c r="H537" s="8">
        <f t="shared" ref="H537:H541" si="165">H538</f>
        <v>0</v>
      </c>
      <c r="I537" s="8">
        <f t="shared" si="161"/>
        <v>0</v>
      </c>
    </row>
    <row r="538" spans="1:12" s="56" customFormat="1" ht="38.25" customHeight="1" x14ac:dyDescent="0.25">
      <c r="A538" s="40" t="s">
        <v>1139</v>
      </c>
      <c r="B538" s="41" t="s">
        <v>776</v>
      </c>
      <c r="C538" s="42" t="s">
        <v>526</v>
      </c>
      <c r="D538" s="43" t="s">
        <v>501</v>
      </c>
      <c r="E538" s="43"/>
      <c r="F538" s="43"/>
      <c r="G538" s="8">
        <f>G539</f>
        <v>1392350</v>
      </c>
      <c r="H538" s="8">
        <f t="shared" si="165"/>
        <v>0</v>
      </c>
      <c r="I538" s="8">
        <f t="shared" si="161"/>
        <v>0</v>
      </c>
      <c r="K538" s="125"/>
      <c r="L538" s="125"/>
    </row>
    <row r="539" spans="1:12" s="56" customFormat="1" ht="59.25" customHeight="1" x14ac:dyDescent="0.25">
      <c r="A539" s="40" t="s">
        <v>1140</v>
      </c>
      <c r="B539" s="45" t="s">
        <v>1050</v>
      </c>
      <c r="C539" s="46" t="s">
        <v>526</v>
      </c>
      <c r="D539" s="47" t="s">
        <v>501</v>
      </c>
      <c r="E539" s="47" t="s">
        <v>430</v>
      </c>
      <c r="F539" s="47"/>
      <c r="G539" s="9">
        <f>G540</f>
        <v>1392350</v>
      </c>
      <c r="H539" s="9">
        <f t="shared" si="165"/>
        <v>0</v>
      </c>
      <c r="I539" s="9">
        <f t="shared" si="161"/>
        <v>0</v>
      </c>
      <c r="K539" s="125"/>
      <c r="L539" s="125"/>
    </row>
    <row r="540" spans="1:12" s="56" customFormat="1" ht="39.75" customHeight="1" x14ac:dyDescent="0.25">
      <c r="A540" s="40" t="s">
        <v>1141</v>
      </c>
      <c r="B540" s="45" t="s">
        <v>159</v>
      </c>
      <c r="C540" s="46" t="s">
        <v>526</v>
      </c>
      <c r="D540" s="47" t="s">
        <v>501</v>
      </c>
      <c r="E540" s="47" t="s">
        <v>433</v>
      </c>
      <c r="F540" s="47"/>
      <c r="G540" s="9">
        <f>G541</f>
        <v>1392350</v>
      </c>
      <c r="H540" s="9">
        <f t="shared" si="165"/>
        <v>0</v>
      </c>
      <c r="I540" s="9">
        <f t="shared" si="161"/>
        <v>0</v>
      </c>
      <c r="K540" s="125"/>
      <c r="L540" s="125"/>
    </row>
    <row r="541" spans="1:12" s="56" customFormat="1" ht="82.5" customHeight="1" x14ac:dyDescent="0.25">
      <c r="A541" s="40" t="s">
        <v>1142</v>
      </c>
      <c r="B541" s="45" t="s">
        <v>502</v>
      </c>
      <c r="C541" s="46" t="s">
        <v>526</v>
      </c>
      <c r="D541" s="47" t="s">
        <v>501</v>
      </c>
      <c r="E541" s="47" t="s">
        <v>434</v>
      </c>
      <c r="F541" s="47"/>
      <c r="G541" s="9">
        <f>G542</f>
        <v>1392350</v>
      </c>
      <c r="H541" s="9">
        <f t="shared" si="165"/>
        <v>0</v>
      </c>
      <c r="I541" s="9">
        <f t="shared" si="161"/>
        <v>0</v>
      </c>
      <c r="K541" s="125"/>
      <c r="L541" s="125"/>
    </row>
    <row r="542" spans="1:12" s="56" customFormat="1" ht="21.75" customHeight="1" x14ac:dyDescent="0.25">
      <c r="A542" s="40" t="s">
        <v>1143</v>
      </c>
      <c r="B542" s="45" t="s">
        <v>504</v>
      </c>
      <c r="C542" s="46" t="s">
        <v>526</v>
      </c>
      <c r="D542" s="47" t="s">
        <v>501</v>
      </c>
      <c r="E542" s="47" t="s">
        <v>434</v>
      </c>
      <c r="F542" s="47" t="s">
        <v>503</v>
      </c>
      <c r="G542" s="151">
        <v>1392350</v>
      </c>
      <c r="H542" s="151">
        <v>0</v>
      </c>
      <c r="I542" s="9">
        <f t="shared" si="161"/>
        <v>0</v>
      </c>
      <c r="K542" s="125"/>
      <c r="L542" s="125"/>
    </row>
    <row r="543" spans="1:12" s="56" customFormat="1" ht="19.5" customHeight="1" x14ac:dyDescent="0.25">
      <c r="A543" s="40" t="s">
        <v>1144</v>
      </c>
      <c r="B543" s="75" t="s">
        <v>505</v>
      </c>
      <c r="C543" s="42"/>
      <c r="D543" s="43"/>
      <c r="E543" s="42"/>
      <c r="F543" s="42"/>
      <c r="G543" s="8">
        <f>G9+G316+G409+G448+G459+G468+G529</f>
        <v>1083916735.73</v>
      </c>
      <c r="H543" s="8">
        <f>H9+H316+H409+H448+H459+H468+H529</f>
        <v>204702175.25999996</v>
      </c>
      <c r="I543" s="8">
        <f t="shared" si="161"/>
        <v>18.88541513496758</v>
      </c>
      <c r="K543" s="125"/>
      <c r="L543" s="125"/>
    </row>
    <row r="544" spans="1:12" s="56" customFormat="1" ht="21.75" customHeight="1" x14ac:dyDescent="0.25">
      <c r="H544" s="76"/>
      <c r="I544" s="76"/>
      <c r="K544" s="125"/>
      <c r="L544" s="125"/>
    </row>
    <row r="545" spans="1:12" s="56" customFormat="1" ht="21.75" customHeight="1" x14ac:dyDescent="0.25">
      <c r="G545" s="1"/>
      <c r="H545" s="48"/>
      <c r="I545" s="48"/>
      <c r="K545" s="125"/>
      <c r="L545" s="125"/>
    </row>
    <row r="546" spans="1:12" ht="25.5" customHeight="1" x14ac:dyDescent="0.25">
      <c r="A546" s="27"/>
      <c r="B546" s="26"/>
      <c r="F546" s="77"/>
      <c r="G546" s="7"/>
      <c r="H546" s="7"/>
      <c r="I546" s="7"/>
    </row>
    <row r="547" spans="1:12" ht="24.75" customHeight="1" x14ac:dyDescent="0.25">
      <c r="A547" s="27"/>
      <c r="B547" s="26"/>
      <c r="F547" s="77"/>
      <c r="G547" s="44"/>
      <c r="H547" s="44"/>
      <c r="I547" s="44"/>
    </row>
    <row r="548" spans="1:12" ht="27.75" customHeight="1" x14ac:dyDescent="0.25">
      <c r="A548" s="27"/>
      <c r="B548" s="26"/>
      <c r="F548" s="1"/>
      <c r="G548" s="6"/>
      <c r="H548" s="6"/>
      <c r="I548" s="6"/>
    </row>
    <row r="549" spans="1:12" ht="21.75" customHeight="1" x14ac:dyDescent="0.25">
      <c r="A549" s="27"/>
      <c r="B549" s="26"/>
      <c r="F549" s="78"/>
      <c r="G549" s="76"/>
      <c r="H549" s="76"/>
      <c r="I549" s="76"/>
    </row>
    <row r="550" spans="1:12" ht="19.5" customHeight="1" x14ac:dyDescent="0.25">
      <c r="A550" s="79"/>
      <c r="B550" s="80"/>
      <c r="G550" s="78"/>
      <c r="H550" s="78"/>
      <c r="I550" s="78"/>
    </row>
    <row r="551" spans="1:12" ht="21" customHeight="1" x14ac:dyDescent="0.25">
      <c r="A551" s="79"/>
      <c r="B551" s="80"/>
      <c r="F551" s="81"/>
      <c r="G551" s="2"/>
      <c r="H551" s="2"/>
      <c r="I551" s="2"/>
    </row>
    <row r="552" spans="1:12" ht="22.5" customHeight="1" x14ac:dyDescent="0.25">
      <c r="A552" s="79"/>
      <c r="B552" s="80"/>
      <c r="F552" s="81"/>
      <c r="G552" s="82"/>
      <c r="H552" s="82"/>
      <c r="I552" s="82"/>
    </row>
    <row r="553" spans="1:12" ht="22.5" customHeight="1" x14ac:dyDescent="0.25">
      <c r="B553" s="80"/>
      <c r="F553" s="81"/>
      <c r="G553" s="82"/>
      <c r="H553" s="13"/>
      <c r="I553" s="13"/>
    </row>
    <row r="554" spans="1:12" ht="24.75" customHeight="1" x14ac:dyDescent="0.25">
      <c r="B554" s="80"/>
      <c r="F554" s="81"/>
      <c r="G554" s="83"/>
      <c r="H554" s="139"/>
      <c r="I554" s="139"/>
      <c r="K554" s="30"/>
    </row>
    <row r="555" spans="1:12" ht="25.5" customHeight="1" x14ac:dyDescent="0.25">
      <c r="H555" s="13"/>
      <c r="I555" s="13"/>
    </row>
    <row r="556" spans="1:12" ht="10.5" customHeight="1" x14ac:dyDescent="0.25">
      <c r="H556" s="25"/>
    </row>
    <row r="557" spans="1:12" hidden="1" x14ac:dyDescent="0.25"/>
    <row r="558" spans="1:12" ht="26.25" customHeight="1" x14ac:dyDescent="0.25">
      <c r="G558" s="13"/>
      <c r="H558" s="48"/>
      <c r="I558" s="48"/>
    </row>
    <row r="559" spans="1:12" x14ac:dyDescent="0.25">
      <c r="G559" s="14"/>
    </row>
    <row r="560" spans="1:12" x14ac:dyDescent="0.25">
      <c r="G560" s="13"/>
      <c r="H560" s="48"/>
      <c r="I560" s="48"/>
    </row>
    <row r="561" spans="1:9" x14ac:dyDescent="0.25">
      <c r="G561" s="84"/>
    </row>
    <row r="562" spans="1:9" x14ac:dyDescent="0.25">
      <c r="G562" s="84"/>
    </row>
    <row r="563" spans="1:9" x14ac:dyDescent="0.25">
      <c r="G563" s="84"/>
      <c r="H563" s="85"/>
      <c r="I563" s="85"/>
    </row>
    <row r="564" spans="1:9" x14ac:dyDescent="0.25">
      <c r="G564" s="84"/>
    </row>
    <row r="565" spans="1:9" x14ac:dyDescent="0.25">
      <c r="A565" s="30"/>
      <c r="B565" s="30"/>
      <c r="C565" s="30"/>
      <c r="D565" s="30"/>
      <c r="E565" s="30"/>
      <c r="F565" s="30"/>
      <c r="G565" s="84"/>
      <c r="H565" s="85"/>
      <c r="I565" s="85"/>
    </row>
    <row r="566" spans="1:9" x14ac:dyDescent="0.25">
      <c r="A566" s="30"/>
      <c r="B566" s="30"/>
      <c r="C566" s="30"/>
      <c r="D566" s="30"/>
      <c r="E566" s="30"/>
      <c r="F566" s="30"/>
      <c r="G566" s="84"/>
    </row>
    <row r="567" spans="1:9" x14ac:dyDescent="0.25">
      <c r="A567" s="30"/>
      <c r="B567" s="30"/>
      <c r="C567" s="30"/>
      <c r="D567" s="30"/>
      <c r="E567" s="30"/>
      <c r="F567" s="30"/>
      <c r="G567" s="84"/>
      <c r="H567" s="48"/>
      <c r="I567" s="48"/>
    </row>
    <row r="568" spans="1:9" x14ac:dyDescent="0.25">
      <c r="A568" s="30"/>
      <c r="B568" s="30"/>
      <c r="C568" s="30"/>
      <c r="D568" s="30"/>
      <c r="E568" s="30"/>
      <c r="F568" s="30"/>
      <c r="G568" s="84"/>
    </row>
    <row r="569" spans="1:9" x14ac:dyDescent="0.25">
      <c r="A569" s="30"/>
      <c r="B569" s="30"/>
      <c r="C569" s="30"/>
      <c r="D569" s="30"/>
      <c r="E569" s="30"/>
      <c r="F569" s="30"/>
      <c r="G569" s="84"/>
    </row>
    <row r="570" spans="1:9" x14ac:dyDescent="0.25">
      <c r="A570" s="30"/>
      <c r="B570" s="30"/>
      <c r="C570" s="30"/>
      <c r="D570" s="30"/>
      <c r="E570" s="30"/>
      <c r="F570" s="30"/>
      <c r="G570" s="13"/>
    </row>
    <row r="571" spans="1:9" x14ac:dyDescent="0.25">
      <c r="A571" s="30"/>
      <c r="B571" s="30"/>
      <c r="C571" s="30"/>
      <c r="D571" s="30"/>
      <c r="E571" s="30"/>
      <c r="F571" s="30"/>
      <c r="G571" s="84"/>
    </row>
    <row r="572" spans="1:9" x14ac:dyDescent="0.25">
      <c r="A572" s="30"/>
      <c r="B572" s="30"/>
      <c r="C572" s="30"/>
      <c r="D572" s="30"/>
      <c r="E572" s="30"/>
      <c r="F572" s="30"/>
      <c r="G572" s="84"/>
    </row>
    <row r="573" spans="1:9" x14ac:dyDescent="0.25">
      <c r="A573" s="30"/>
      <c r="B573" s="30"/>
      <c r="C573" s="30"/>
      <c r="D573" s="30"/>
      <c r="E573" s="30"/>
      <c r="F573" s="30"/>
      <c r="G573" s="84"/>
    </row>
    <row r="574" spans="1:9" x14ac:dyDescent="0.25">
      <c r="A574" s="30"/>
      <c r="B574" s="30"/>
      <c r="C574" s="30"/>
      <c r="D574" s="30"/>
      <c r="E574" s="30"/>
      <c r="F574" s="30"/>
      <c r="G574" s="84"/>
    </row>
    <row r="575" spans="1:9" x14ac:dyDescent="0.25">
      <c r="A575" s="30"/>
      <c r="B575" s="30"/>
      <c r="C575" s="30"/>
      <c r="D575" s="30"/>
      <c r="E575" s="30"/>
      <c r="F575" s="30"/>
      <c r="G575" s="84"/>
    </row>
    <row r="576" spans="1:9" x14ac:dyDescent="0.25">
      <c r="A576" s="30"/>
      <c r="B576" s="30"/>
      <c r="C576" s="30"/>
      <c r="D576" s="30"/>
      <c r="E576" s="30"/>
      <c r="F576" s="30"/>
      <c r="G576" s="84"/>
    </row>
    <row r="577" spans="1:7" x14ac:dyDescent="0.25">
      <c r="A577" s="30"/>
      <c r="B577" s="30"/>
      <c r="C577" s="30"/>
      <c r="D577" s="30"/>
      <c r="E577" s="30"/>
      <c r="F577" s="30"/>
      <c r="G577" s="84"/>
    </row>
    <row r="578" spans="1:7" x14ac:dyDescent="0.25">
      <c r="A578" s="30"/>
      <c r="B578" s="30"/>
      <c r="C578" s="30"/>
      <c r="D578" s="30"/>
      <c r="E578" s="30"/>
      <c r="F578" s="30"/>
      <c r="G578" s="84"/>
    </row>
    <row r="579" spans="1:7" x14ac:dyDescent="0.25">
      <c r="A579" s="30"/>
      <c r="B579" s="30"/>
      <c r="C579" s="30"/>
      <c r="D579" s="30"/>
      <c r="E579" s="30"/>
      <c r="F579" s="30"/>
      <c r="G579" s="13"/>
    </row>
    <row r="580" spans="1:7" x14ac:dyDescent="0.25">
      <c r="A580" s="30"/>
      <c r="B580" s="30"/>
      <c r="C580" s="30"/>
      <c r="D580" s="30"/>
      <c r="E580" s="30"/>
      <c r="F580" s="30"/>
      <c r="G580" s="84"/>
    </row>
    <row r="581" spans="1:7" x14ac:dyDescent="0.25">
      <c r="A581" s="30"/>
      <c r="B581" s="30"/>
      <c r="C581" s="30"/>
      <c r="D581" s="30"/>
      <c r="E581" s="30"/>
      <c r="F581" s="30"/>
      <c r="G581" s="84"/>
    </row>
    <row r="582" spans="1:7" x14ac:dyDescent="0.25">
      <c r="A582" s="30"/>
      <c r="B582" s="30"/>
      <c r="C582" s="30"/>
      <c r="D582" s="30"/>
      <c r="E582" s="30"/>
      <c r="F582" s="30"/>
      <c r="G582" s="13"/>
    </row>
    <row r="583" spans="1:7" x14ac:dyDescent="0.25">
      <c r="A583" s="30"/>
      <c r="B583" s="30"/>
      <c r="C583" s="30"/>
      <c r="D583" s="30"/>
      <c r="E583" s="30"/>
      <c r="F583" s="30"/>
      <c r="G583" s="13"/>
    </row>
    <row r="584" spans="1:7" x14ac:dyDescent="0.25">
      <c r="A584" s="30"/>
      <c r="B584" s="30"/>
      <c r="C584" s="30"/>
      <c r="D584" s="30"/>
      <c r="E584" s="30"/>
      <c r="F584" s="30"/>
      <c r="G584" s="84"/>
    </row>
    <row r="585" spans="1:7" x14ac:dyDescent="0.25">
      <c r="A585" s="30"/>
      <c r="B585" s="30"/>
      <c r="C585" s="30"/>
      <c r="D585" s="30"/>
      <c r="E585" s="30"/>
      <c r="F585" s="30"/>
      <c r="G585" s="84"/>
    </row>
    <row r="586" spans="1:7" x14ac:dyDescent="0.25">
      <c r="A586" s="30"/>
      <c r="B586" s="30"/>
      <c r="C586" s="30"/>
      <c r="D586" s="30"/>
      <c r="E586" s="30"/>
      <c r="F586" s="30"/>
      <c r="G586" s="13"/>
    </row>
    <row r="587" spans="1:7" x14ac:dyDescent="0.25">
      <c r="A587" s="30"/>
      <c r="B587" s="30"/>
      <c r="C587" s="30"/>
      <c r="D587" s="30"/>
      <c r="E587" s="30"/>
      <c r="F587" s="30"/>
      <c r="G587" s="84"/>
    </row>
    <row r="588" spans="1:7" x14ac:dyDescent="0.25">
      <c r="A588" s="30"/>
      <c r="B588" s="30"/>
      <c r="C588" s="30"/>
      <c r="D588" s="30"/>
      <c r="E588" s="30"/>
      <c r="F588" s="30"/>
      <c r="G588" s="13"/>
    </row>
    <row r="589" spans="1:7" x14ac:dyDescent="0.25">
      <c r="A589" s="30"/>
      <c r="B589" s="30"/>
      <c r="C589" s="30"/>
      <c r="D589" s="30"/>
      <c r="E589" s="30"/>
      <c r="F589" s="30"/>
      <c r="G589" s="84"/>
    </row>
    <row r="590" spans="1:7" x14ac:dyDescent="0.25">
      <c r="A590" s="30"/>
      <c r="B590" s="30"/>
      <c r="C590" s="30"/>
      <c r="D590" s="30"/>
      <c r="E590" s="30"/>
      <c r="F590" s="30"/>
      <c r="G590" s="84"/>
    </row>
    <row r="591" spans="1:7" x14ac:dyDescent="0.25">
      <c r="A591" s="30"/>
      <c r="B591" s="30"/>
      <c r="C591" s="30"/>
      <c r="D591" s="30"/>
      <c r="E591" s="30"/>
      <c r="F591" s="30"/>
      <c r="G591" s="84"/>
    </row>
    <row r="592" spans="1:7" x14ac:dyDescent="0.25">
      <c r="A592" s="30"/>
      <c r="B592" s="30"/>
      <c r="C592" s="30"/>
      <c r="D592" s="30"/>
      <c r="E592" s="30"/>
      <c r="F592" s="30"/>
      <c r="G592" s="84"/>
    </row>
    <row r="593" spans="1:7" x14ac:dyDescent="0.25">
      <c r="A593" s="30"/>
      <c r="B593" s="30"/>
      <c r="C593" s="30"/>
      <c r="D593" s="30"/>
      <c r="E593" s="30"/>
      <c r="F593" s="30"/>
      <c r="G593" s="84"/>
    </row>
    <row r="594" spans="1:7" x14ac:dyDescent="0.25">
      <c r="A594" s="30"/>
      <c r="B594" s="30"/>
      <c r="C594" s="30"/>
      <c r="D594" s="30"/>
      <c r="E594" s="30"/>
      <c r="F594" s="30"/>
      <c r="G594" s="84"/>
    </row>
    <row r="595" spans="1:7" x14ac:dyDescent="0.25">
      <c r="A595" s="30"/>
      <c r="B595" s="30"/>
      <c r="C595" s="30"/>
      <c r="D595" s="30"/>
      <c r="E595" s="30"/>
      <c r="F595" s="30"/>
      <c r="G595" s="84"/>
    </row>
    <row r="596" spans="1:7" x14ac:dyDescent="0.25">
      <c r="A596" s="30"/>
      <c r="B596" s="30"/>
      <c r="C596" s="30"/>
      <c r="D596" s="30"/>
      <c r="E596" s="30"/>
      <c r="F596" s="30"/>
      <c r="G596" s="14"/>
    </row>
    <row r="597" spans="1:7" x14ac:dyDescent="0.25">
      <c r="A597" s="30"/>
      <c r="B597" s="30"/>
      <c r="C597" s="30"/>
      <c r="D597" s="30"/>
      <c r="E597" s="30"/>
      <c r="F597" s="30"/>
      <c r="G597" s="14"/>
    </row>
    <row r="598" spans="1:7" x14ac:dyDescent="0.25">
      <c r="A598" s="30"/>
      <c r="B598" s="30"/>
      <c r="C598" s="30"/>
      <c r="D598" s="30"/>
      <c r="E598" s="30"/>
      <c r="F598" s="30"/>
      <c r="G598" s="13"/>
    </row>
    <row r="599" spans="1:7" x14ac:dyDescent="0.25">
      <c r="A599" s="30"/>
      <c r="B599" s="30"/>
      <c r="C599" s="30"/>
      <c r="D599" s="30"/>
      <c r="E599" s="30"/>
      <c r="F599" s="30"/>
      <c r="G599" s="13"/>
    </row>
    <row r="600" spans="1:7" x14ac:dyDescent="0.25">
      <c r="A600" s="30"/>
      <c r="B600" s="30"/>
      <c r="C600" s="30"/>
      <c r="D600" s="30"/>
      <c r="E600" s="30"/>
      <c r="F600" s="30"/>
      <c r="G600" s="86"/>
    </row>
    <row r="601" spans="1:7" x14ac:dyDescent="0.25">
      <c r="A601" s="30"/>
      <c r="B601" s="30"/>
      <c r="C601" s="30"/>
      <c r="D601" s="30"/>
      <c r="E601" s="30"/>
      <c r="F601" s="30"/>
      <c r="G601" s="86"/>
    </row>
    <row r="602" spans="1:7" x14ac:dyDescent="0.25">
      <c r="A602" s="30"/>
      <c r="B602" s="30"/>
      <c r="C602" s="30"/>
      <c r="D602" s="30"/>
      <c r="E602" s="30"/>
      <c r="F602" s="30"/>
      <c r="G602" s="14"/>
    </row>
    <row r="603" spans="1:7" x14ac:dyDescent="0.25">
      <c r="A603" s="30"/>
      <c r="B603" s="30"/>
      <c r="C603" s="30"/>
      <c r="D603" s="30"/>
      <c r="E603" s="30"/>
      <c r="F603" s="30"/>
      <c r="G603" s="14"/>
    </row>
    <row r="604" spans="1:7" x14ac:dyDescent="0.25">
      <c r="A604" s="30"/>
      <c r="B604" s="30"/>
      <c r="C604" s="30"/>
      <c r="D604" s="30"/>
      <c r="E604" s="30"/>
      <c r="F604" s="30"/>
      <c r="G604" s="13"/>
    </row>
    <row r="605" spans="1:7" x14ac:dyDescent="0.25">
      <c r="A605" s="30"/>
      <c r="B605" s="30"/>
      <c r="C605" s="30"/>
      <c r="D605" s="30"/>
      <c r="E605" s="30"/>
      <c r="F605" s="30"/>
      <c r="G605" s="84"/>
    </row>
    <row r="606" spans="1:7" x14ac:dyDescent="0.25">
      <c r="A606" s="30"/>
      <c r="B606" s="30"/>
      <c r="C606" s="30"/>
      <c r="D606" s="30"/>
      <c r="E606" s="30"/>
      <c r="F606" s="30"/>
      <c r="G606" s="84"/>
    </row>
    <row r="607" spans="1:7" x14ac:dyDescent="0.25">
      <c r="A607" s="30"/>
      <c r="B607" s="30"/>
      <c r="C607" s="30"/>
      <c r="D607" s="30"/>
      <c r="E607" s="30"/>
      <c r="F607" s="30"/>
      <c r="G607" s="84"/>
    </row>
    <row r="608" spans="1:7" x14ac:dyDescent="0.25">
      <c r="A608" s="30"/>
      <c r="B608" s="30"/>
      <c r="C608" s="30"/>
      <c r="D608" s="30"/>
      <c r="E608" s="30"/>
      <c r="F608" s="30"/>
      <c r="G608" s="84"/>
    </row>
    <row r="609" spans="1:7" x14ac:dyDescent="0.25">
      <c r="A609" s="30"/>
      <c r="B609" s="30"/>
      <c r="C609" s="30"/>
      <c r="D609" s="30"/>
      <c r="E609" s="30"/>
      <c r="F609" s="30"/>
      <c r="G609" s="84"/>
    </row>
    <row r="610" spans="1:7" x14ac:dyDescent="0.25">
      <c r="A610" s="30"/>
      <c r="B610" s="30"/>
      <c r="C610" s="30"/>
      <c r="D610" s="30"/>
      <c r="E610" s="30"/>
      <c r="F610" s="30"/>
      <c r="G610" s="13"/>
    </row>
    <row r="611" spans="1:7" x14ac:dyDescent="0.25">
      <c r="A611" s="30"/>
      <c r="B611" s="30"/>
      <c r="C611" s="30"/>
      <c r="D611" s="30"/>
      <c r="E611" s="30"/>
      <c r="F611" s="30"/>
      <c r="G611" s="84"/>
    </row>
    <row r="612" spans="1:7" x14ac:dyDescent="0.25">
      <c r="A612" s="30"/>
      <c r="B612" s="30"/>
      <c r="C612" s="30"/>
      <c r="D612" s="30"/>
      <c r="E612" s="30"/>
      <c r="F612" s="30"/>
      <c r="G612" s="84"/>
    </row>
    <row r="613" spans="1:7" x14ac:dyDescent="0.25">
      <c r="A613" s="30"/>
      <c r="B613" s="30"/>
      <c r="C613" s="30"/>
      <c r="D613" s="30"/>
      <c r="E613" s="30"/>
      <c r="F613" s="30"/>
      <c r="G613" s="84"/>
    </row>
    <row r="614" spans="1:7" x14ac:dyDescent="0.25">
      <c r="A614" s="30"/>
      <c r="B614" s="30"/>
      <c r="C614" s="30"/>
      <c r="D614" s="30"/>
      <c r="E614" s="30"/>
      <c r="F614" s="30"/>
      <c r="G614" s="14"/>
    </row>
    <row r="615" spans="1:7" x14ac:dyDescent="0.25">
      <c r="A615" s="30"/>
      <c r="B615" s="30"/>
      <c r="C615" s="30"/>
      <c r="D615" s="30"/>
      <c r="E615" s="30"/>
      <c r="F615" s="30"/>
      <c r="G615" s="13"/>
    </row>
    <row r="616" spans="1:7" x14ac:dyDescent="0.25">
      <c r="A616" s="30"/>
      <c r="B616" s="30"/>
      <c r="C616" s="30"/>
      <c r="D616" s="30"/>
      <c r="E616" s="30"/>
      <c r="F616" s="30"/>
      <c r="G616" s="84"/>
    </row>
    <row r="617" spans="1:7" x14ac:dyDescent="0.25">
      <c r="A617" s="30"/>
      <c r="B617" s="30"/>
      <c r="C617" s="30"/>
      <c r="D617" s="30"/>
      <c r="E617" s="30"/>
      <c r="F617" s="30"/>
      <c r="G617" s="84"/>
    </row>
    <row r="618" spans="1:7" x14ac:dyDescent="0.25">
      <c r="A618" s="30"/>
      <c r="B618" s="30"/>
      <c r="C618" s="30"/>
      <c r="D618" s="30"/>
      <c r="E618" s="30"/>
      <c r="F618" s="30"/>
      <c r="G618" s="84"/>
    </row>
    <row r="619" spans="1:7" x14ac:dyDescent="0.25">
      <c r="A619" s="30"/>
      <c r="B619" s="30"/>
      <c r="C619" s="30"/>
      <c r="D619" s="30"/>
      <c r="E619" s="30"/>
      <c r="F619" s="30"/>
      <c r="G619" s="84"/>
    </row>
    <row r="620" spans="1:7" x14ac:dyDescent="0.25">
      <c r="A620" s="30"/>
      <c r="B620" s="30"/>
      <c r="C620" s="30"/>
      <c r="D620" s="30"/>
      <c r="E620" s="30"/>
      <c r="F620" s="30"/>
      <c r="G620" s="84"/>
    </row>
    <row r="621" spans="1:7" x14ac:dyDescent="0.25">
      <c r="A621" s="30"/>
      <c r="B621" s="30"/>
      <c r="C621" s="30"/>
      <c r="D621" s="30"/>
      <c r="E621" s="30"/>
      <c r="F621" s="30"/>
      <c r="G621" s="13"/>
    </row>
    <row r="622" spans="1:7" x14ac:dyDescent="0.25">
      <c r="A622" s="30"/>
      <c r="B622" s="30"/>
      <c r="C622" s="30"/>
      <c r="D622" s="30"/>
      <c r="E622" s="30"/>
      <c r="F622" s="30"/>
      <c r="G622" s="84"/>
    </row>
    <row r="623" spans="1:7" x14ac:dyDescent="0.25">
      <c r="A623" s="30"/>
      <c r="B623" s="30"/>
      <c r="C623" s="30"/>
      <c r="D623" s="30"/>
      <c r="E623" s="30"/>
      <c r="F623" s="30"/>
      <c r="G623" s="84"/>
    </row>
    <row r="624" spans="1:7" x14ac:dyDescent="0.25">
      <c r="A624" s="30"/>
      <c r="B624" s="30"/>
      <c r="C624" s="30"/>
      <c r="D624" s="30"/>
      <c r="E624" s="30"/>
      <c r="F624" s="30"/>
      <c r="G624" s="84"/>
    </row>
    <row r="625" spans="1:7" x14ac:dyDescent="0.25">
      <c r="A625" s="30"/>
      <c r="B625" s="30"/>
      <c r="C625" s="30"/>
      <c r="D625" s="30"/>
      <c r="E625" s="30"/>
      <c r="F625" s="30"/>
      <c r="G625" s="84"/>
    </row>
    <row r="626" spans="1:7" x14ac:dyDescent="0.25">
      <c r="A626" s="30"/>
      <c r="B626" s="30"/>
      <c r="C626" s="30"/>
      <c r="D626" s="30"/>
      <c r="E626" s="30"/>
      <c r="F626" s="30"/>
      <c r="G626" s="14"/>
    </row>
    <row r="627" spans="1:7" x14ac:dyDescent="0.25">
      <c r="A627" s="30"/>
      <c r="B627" s="30"/>
      <c r="C627" s="30"/>
      <c r="D627" s="30"/>
      <c r="E627" s="30"/>
      <c r="F627" s="30"/>
      <c r="G627" s="13"/>
    </row>
    <row r="628" spans="1:7" x14ac:dyDescent="0.25">
      <c r="A628" s="30"/>
      <c r="B628" s="30"/>
      <c r="C628" s="30"/>
      <c r="D628" s="30"/>
      <c r="E628" s="30"/>
      <c r="F628" s="30"/>
      <c r="G628" s="13"/>
    </row>
    <row r="629" spans="1:7" x14ac:dyDescent="0.25">
      <c r="A629" s="30"/>
      <c r="B629" s="30"/>
      <c r="C629" s="30"/>
      <c r="D629" s="30"/>
      <c r="E629" s="30"/>
      <c r="F629" s="30"/>
      <c r="G629" s="84"/>
    </row>
    <row r="630" spans="1:7" x14ac:dyDescent="0.25">
      <c r="A630" s="30"/>
      <c r="B630" s="30"/>
      <c r="C630" s="30"/>
      <c r="D630" s="30"/>
      <c r="E630" s="30"/>
      <c r="F630" s="30"/>
      <c r="G630" s="84"/>
    </row>
    <row r="631" spans="1:7" x14ac:dyDescent="0.25">
      <c r="A631" s="30"/>
      <c r="B631" s="30"/>
      <c r="C631" s="30"/>
      <c r="D631" s="30"/>
      <c r="E631" s="30"/>
      <c r="F631" s="30"/>
      <c r="G631" s="84"/>
    </row>
    <row r="632" spans="1:7" x14ac:dyDescent="0.25">
      <c r="A632" s="30"/>
      <c r="B632" s="30"/>
      <c r="C632" s="30"/>
      <c r="D632" s="30"/>
      <c r="E632" s="30"/>
      <c r="F632" s="30"/>
      <c r="G632" s="84"/>
    </row>
    <row r="633" spans="1:7" x14ac:dyDescent="0.25">
      <c r="A633" s="30"/>
      <c r="B633" s="30"/>
      <c r="C633" s="30"/>
      <c r="D633" s="30"/>
      <c r="E633" s="30"/>
      <c r="F633" s="30"/>
      <c r="G633" s="84"/>
    </row>
    <row r="634" spans="1:7" x14ac:dyDescent="0.25">
      <c r="A634" s="30"/>
      <c r="B634" s="30"/>
      <c r="C634" s="30"/>
      <c r="D634" s="30"/>
      <c r="E634" s="30"/>
      <c r="F634" s="30"/>
      <c r="G634" s="84"/>
    </row>
    <row r="635" spans="1:7" x14ac:dyDescent="0.25">
      <c r="A635" s="30"/>
      <c r="B635" s="30"/>
      <c r="C635" s="30"/>
      <c r="D635" s="30"/>
      <c r="E635" s="30"/>
      <c r="F635" s="30"/>
      <c r="G635" s="84"/>
    </row>
    <row r="636" spans="1:7" x14ac:dyDescent="0.25">
      <c r="A636" s="30"/>
      <c r="B636" s="30"/>
      <c r="C636" s="30"/>
      <c r="D636" s="30"/>
      <c r="E636" s="30"/>
      <c r="F636" s="30"/>
      <c r="G636" s="84"/>
    </row>
    <row r="637" spans="1:7" x14ac:dyDescent="0.25">
      <c r="A637" s="30"/>
      <c r="B637" s="30"/>
      <c r="C637" s="30"/>
      <c r="D637" s="30"/>
      <c r="E637" s="30"/>
      <c r="F637" s="30"/>
      <c r="G637" s="84"/>
    </row>
    <row r="638" spans="1:7" x14ac:dyDescent="0.25">
      <c r="A638" s="30"/>
      <c r="B638" s="30"/>
      <c r="C638" s="30"/>
      <c r="D638" s="30"/>
      <c r="E638" s="30"/>
      <c r="F638" s="30"/>
      <c r="G638" s="14"/>
    </row>
    <row r="639" spans="1:7" x14ac:dyDescent="0.25">
      <c r="A639" s="30"/>
      <c r="B639" s="30"/>
      <c r="C639" s="30"/>
      <c r="D639" s="30"/>
      <c r="E639" s="30"/>
      <c r="F639" s="30"/>
      <c r="G639" s="14"/>
    </row>
    <row r="640" spans="1:7" x14ac:dyDescent="0.25">
      <c r="A640" s="30"/>
      <c r="B640" s="30"/>
      <c r="C640" s="30"/>
      <c r="D640" s="30"/>
      <c r="E640" s="30"/>
      <c r="F640" s="30"/>
      <c r="G640" s="13"/>
    </row>
    <row r="641" spans="1:7" x14ac:dyDescent="0.25">
      <c r="A641" s="30"/>
      <c r="B641" s="30"/>
      <c r="C641" s="30"/>
      <c r="D641" s="30"/>
      <c r="E641" s="30"/>
      <c r="F641" s="30"/>
      <c r="G641" s="84"/>
    </row>
    <row r="642" spans="1:7" x14ac:dyDescent="0.25">
      <c r="A642" s="30"/>
      <c r="B642" s="30"/>
      <c r="C642" s="30"/>
      <c r="D642" s="30"/>
      <c r="E642" s="30"/>
      <c r="F642" s="30"/>
      <c r="G642" s="84"/>
    </row>
    <row r="643" spans="1:7" x14ac:dyDescent="0.25">
      <c r="A643" s="30"/>
      <c r="B643" s="30"/>
      <c r="C643" s="30"/>
      <c r="D643" s="30"/>
      <c r="E643" s="30"/>
      <c r="F643" s="30"/>
      <c r="G643" s="84"/>
    </row>
    <row r="644" spans="1:7" x14ac:dyDescent="0.25">
      <c r="A644" s="30"/>
      <c r="B644" s="30"/>
      <c r="C644" s="30"/>
      <c r="D644" s="30"/>
      <c r="E644" s="30"/>
      <c r="F644" s="30"/>
      <c r="G644" s="84"/>
    </row>
    <row r="645" spans="1:7" x14ac:dyDescent="0.25">
      <c r="A645" s="30"/>
      <c r="B645" s="30"/>
      <c r="C645" s="30"/>
      <c r="D645" s="30"/>
      <c r="E645" s="30"/>
      <c r="F645" s="30"/>
      <c r="G645" s="14"/>
    </row>
    <row r="646" spans="1:7" x14ac:dyDescent="0.25">
      <c r="A646" s="30"/>
      <c r="B646" s="30"/>
      <c r="C646" s="30"/>
      <c r="D646" s="30"/>
      <c r="E646" s="30"/>
      <c r="F646" s="30"/>
      <c r="G646" s="13"/>
    </row>
    <row r="647" spans="1:7" x14ac:dyDescent="0.25">
      <c r="A647" s="30"/>
      <c r="B647" s="30"/>
      <c r="C647" s="30"/>
      <c r="D647" s="30"/>
      <c r="E647" s="30"/>
      <c r="F647" s="30"/>
      <c r="G647" s="84"/>
    </row>
    <row r="648" spans="1:7" x14ac:dyDescent="0.25">
      <c r="A648" s="30"/>
      <c r="B648" s="30"/>
      <c r="C648" s="30"/>
      <c r="D648" s="30"/>
      <c r="E648" s="30"/>
      <c r="F648" s="30"/>
      <c r="G648" s="84"/>
    </row>
    <row r="649" spans="1:7" x14ac:dyDescent="0.25">
      <c r="A649" s="30"/>
      <c r="B649" s="30"/>
      <c r="C649" s="30"/>
      <c r="D649" s="30"/>
      <c r="E649" s="30"/>
      <c r="F649" s="30"/>
      <c r="G649" s="84"/>
    </row>
    <row r="650" spans="1:7" x14ac:dyDescent="0.25">
      <c r="A650" s="30"/>
      <c r="B650" s="30"/>
      <c r="C650" s="30"/>
      <c r="D650" s="30"/>
      <c r="E650" s="30"/>
      <c r="F650" s="30"/>
      <c r="G650" s="84"/>
    </row>
    <row r="651" spans="1:7" x14ac:dyDescent="0.25">
      <c r="A651" s="30"/>
      <c r="B651" s="30"/>
      <c r="C651" s="30"/>
      <c r="D651" s="30"/>
      <c r="E651" s="30"/>
      <c r="F651" s="30"/>
      <c r="G651" s="84"/>
    </row>
    <row r="652" spans="1:7" x14ac:dyDescent="0.25">
      <c r="A652" s="30"/>
      <c r="B652" s="30"/>
      <c r="C652" s="30"/>
      <c r="D652" s="30"/>
      <c r="E652" s="30"/>
      <c r="F652" s="30"/>
      <c r="G652" s="87"/>
    </row>
    <row r="653" spans="1:7" x14ac:dyDescent="0.25">
      <c r="A653" s="30"/>
      <c r="B653" s="30"/>
      <c r="C653" s="30"/>
      <c r="D653" s="30"/>
      <c r="E653" s="30"/>
      <c r="F653" s="30"/>
      <c r="G653" s="84"/>
    </row>
    <row r="654" spans="1:7" x14ac:dyDescent="0.25">
      <c r="A654" s="30"/>
      <c r="B654" s="30"/>
      <c r="C654" s="30"/>
      <c r="D654" s="30"/>
      <c r="E654" s="30"/>
      <c r="F654" s="30"/>
      <c r="G654" s="84"/>
    </row>
    <row r="655" spans="1:7" x14ac:dyDescent="0.25">
      <c r="A655" s="30"/>
      <c r="B655" s="30"/>
      <c r="C655" s="30"/>
      <c r="D655" s="30"/>
      <c r="E655" s="30"/>
      <c r="F655" s="30"/>
      <c r="G655" s="84"/>
    </row>
    <row r="656" spans="1:7" x14ac:dyDescent="0.25">
      <c r="A656" s="30"/>
      <c r="B656" s="30"/>
      <c r="C656" s="30"/>
      <c r="D656" s="30"/>
      <c r="E656" s="30"/>
      <c r="F656" s="30"/>
      <c r="G656" s="84"/>
    </row>
    <row r="657" spans="1:7" x14ac:dyDescent="0.25">
      <c r="A657" s="30"/>
      <c r="B657" s="30"/>
      <c r="C657" s="30"/>
      <c r="D657" s="30"/>
      <c r="E657" s="30"/>
      <c r="F657" s="30"/>
      <c r="G657" s="87"/>
    </row>
    <row r="658" spans="1:7" x14ac:dyDescent="0.25">
      <c r="A658" s="30"/>
      <c r="B658" s="30"/>
      <c r="C658" s="30"/>
      <c r="D658" s="30"/>
      <c r="E658" s="30"/>
      <c r="F658" s="30"/>
      <c r="G658" s="84"/>
    </row>
    <row r="659" spans="1:7" x14ac:dyDescent="0.25">
      <c r="A659" s="30"/>
      <c r="B659" s="30"/>
      <c r="C659" s="30"/>
      <c r="D659" s="30"/>
      <c r="E659" s="30"/>
      <c r="F659" s="30"/>
      <c r="G659" s="84"/>
    </row>
    <row r="660" spans="1:7" x14ac:dyDescent="0.25">
      <c r="A660" s="30"/>
      <c r="B660" s="30"/>
      <c r="C660" s="30"/>
      <c r="D660" s="30"/>
      <c r="E660" s="30"/>
      <c r="F660" s="30"/>
      <c r="G660" s="84"/>
    </row>
    <row r="661" spans="1:7" x14ac:dyDescent="0.25">
      <c r="A661" s="30"/>
      <c r="B661" s="30"/>
      <c r="C661" s="30"/>
      <c r="D661" s="30"/>
      <c r="E661" s="30"/>
      <c r="F661" s="30"/>
      <c r="G661" s="84"/>
    </row>
    <row r="662" spans="1:7" x14ac:dyDescent="0.25">
      <c r="A662" s="30"/>
      <c r="B662" s="30"/>
      <c r="C662" s="30"/>
      <c r="D662" s="30"/>
      <c r="E662" s="30"/>
      <c r="F662" s="30"/>
      <c r="G662" s="14"/>
    </row>
    <row r="663" spans="1:7" x14ac:dyDescent="0.25">
      <c r="A663" s="30"/>
      <c r="B663" s="30"/>
      <c r="C663" s="30"/>
      <c r="D663" s="30"/>
      <c r="E663" s="30"/>
      <c r="F663" s="30"/>
      <c r="G663" s="13"/>
    </row>
    <row r="664" spans="1:7" x14ac:dyDescent="0.25">
      <c r="A664" s="30"/>
      <c r="B664" s="30"/>
      <c r="C664" s="30"/>
      <c r="D664" s="30"/>
      <c r="E664" s="30"/>
      <c r="F664" s="30"/>
      <c r="G664" s="13"/>
    </row>
    <row r="665" spans="1:7" x14ac:dyDescent="0.25">
      <c r="A665" s="30"/>
      <c r="B665" s="30"/>
      <c r="C665" s="30"/>
      <c r="D665" s="30"/>
      <c r="E665" s="30"/>
      <c r="F665" s="30"/>
      <c r="G665" s="13"/>
    </row>
    <row r="666" spans="1:7" x14ac:dyDescent="0.25">
      <c r="A666" s="30"/>
      <c r="B666" s="30"/>
      <c r="C666" s="30"/>
      <c r="D666" s="30"/>
      <c r="E666" s="30"/>
      <c r="F666" s="30"/>
      <c r="G666" s="84"/>
    </row>
    <row r="667" spans="1:7" x14ac:dyDescent="0.25">
      <c r="A667" s="30"/>
      <c r="B667" s="30"/>
      <c r="C667" s="30"/>
      <c r="D667" s="30"/>
      <c r="E667" s="30"/>
      <c r="F667" s="30"/>
      <c r="G667" s="84"/>
    </row>
    <row r="668" spans="1:7" x14ac:dyDescent="0.25">
      <c r="A668" s="30"/>
      <c r="B668" s="30"/>
      <c r="C668" s="30"/>
      <c r="D668" s="30"/>
      <c r="E668" s="30"/>
      <c r="F668" s="30"/>
      <c r="G668" s="84"/>
    </row>
    <row r="669" spans="1:7" x14ac:dyDescent="0.25">
      <c r="A669" s="30"/>
      <c r="B669" s="30"/>
      <c r="C669" s="30"/>
      <c r="D669" s="30"/>
      <c r="E669" s="30"/>
      <c r="F669" s="30"/>
      <c r="G669" s="84"/>
    </row>
    <row r="670" spans="1:7" x14ac:dyDescent="0.25">
      <c r="A670" s="30"/>
      <c r="B670" s="30"/>
      <c r="C670" s="30"/>
      <c r="D670" s="30"/>
      <c r="E670" s="30"/>
      <c r="F670" s="30"/>
      <c r="G670" s="84"/>
    </row>
    <row r="671" spans="1:7" x14ac:dyDescent="0.25">
      <c r="A671" s="30"/>
      <c r="B671" s="30"/>
      <c r="C671" s="30"/>
      <c r="D671" s="30"/>
      <c r="E671" s="30"/>
      <c r="F671" s="30"/>
      <c r="G671" s="84"/>
    </row>
    <row r="672" spans="1:7" x14ac:dyDescent="0.25">
      <c r="A672" s="30"/>
      <c r="B672" s="30"/>
      <c r="C672" s="30"/>
      <c r="D672" s="30"/>
      <c r="E672" s="30"/>
      <c r="F672" s="30"/>
      <c r="G672" s="84"/>
    </row>
    <row r="673" spans="1:7" x14ac:dyDescent="0.25">
      <c r="A673" s="30"/>
      <c r="B673" s="30"/>
      <c r="C673" s="30"/>
      <c r="D673" s="30"/>
      <c r="E673" s="30"/>
      <c r="F673" s="30"/>
      <c r="G673" s="84"/>
    </row>
    <row r="674" spans="1:7" x14ac:dyDescent="0.25">
      <c r="A674" s="30"/>
      <c r="B674" s="30"/>
      <c r="C674" s="30"/>
      <c r="D674" s="30"/>
      <c r="E674" s="30"/>
      <c r="F674" s="30"/>
      <c r="G674" s="84"/>
    </row>
    <row r="675" spans="1:7" x14ac:dyDescent="0.25">
      <c r="A675" s="30"/>
      <c r="B675" s="30"/>
      <c r="C675" s="30"/>
      <c r="D675" s="30"/>
      <c r="E675" s="30"/>
      <c r="F675" s="30"/>
      <c r="G675" s="84"/>
    </row>
    <row r="676" spans="1:7" x14ac:dyDescent="0.25">
      <c r="A676" s="30"/>
      <c r="B676" s="30"/>
      <c r="C676" s="30"/>
      <c r="D676" s="30"/>
      <c r="E676" s="30"/>
      <c r="F676" s="30"/>
      <c r="G676" s="84"/>
    </row>
    <row r="677" spans="1:7" x14ac:dyDescent="0.25">
      <c r="A677" s="30"/>
      <c r="B677" s="30"/>
      <c r="C677" s="30"/>
      <c r="D677" s="30"/>
      <c r="E677" s="30"/>
      <c r="F677" s="30"/>
      <c r="G677" s="84"/>
    </row>
    <row r="678" spans="1:7" x14ac:dyDescent="0.25">
      <c r="A678" s="30"/>
      <c r="B678" s="30"/>
      <c r="C678" s="30"/>
      <c r="D678" s="30"/>
      <c r="E678" s="30"/>
      <c r="F678" s="30"/>
      <c r="G678" s="84"/>
    </row>
    <row r="679" spans="1:7" x14ac:dyDescent="0.25">
      <c r="A679" s="30"/>
      <c r="B679" s="30"/>
      <c r="C679" s="30"/>
      <c r="D679" s="30"/>
      <c r="E679" s="30"/>
      <c r="F679" s="30"/>
      <c r="G679" s="14"/>
    </row>
    <row r="680" spans="1:7" x14ac:dyDescent="0.25">
      <c r="A680" s="30"/>
      <c r="B680" s="30"/>
      <c r="C680" s="30"/>
      <c r="D680" s="30"/>
      <c r="E680" s="30"/>
      <c r="F680" s="30"/>
      <c r="G680" s="13"/>
    </row>
    <row r="681" spans="1:7" x14ac:dyDescent="0.25">
      <c r="A681" s="30"/>
      <c r="B681" s="30"/>
      <c r="C681" s="30"/>
      <c r="D681" s="30"/>
      <c r="E681" s="30"/>
      <c r="F681" s="30"/>
      <c r="G681" s="84"/>
    </row>
    <row r="682" spans="1:7" x14ac:dyDescent="0.25">
      <c r="A682" s="30"/>
      <c r="B682" s="30"/>
      <c r="C682" s="30"/>
      <c r="D682" s="30"/>
      <c r="E682" s="30"/>
      <c r="F682" s="30"/>
      <c r="G682" s="84"/>
    </row>
    <row r="683" spans="1:7" x14ac:dyDescent="0.25">
      <c r="A683" s="30"/>
      <c r="B683" s="30"/>
      <c r="C683" s="30"/>
      <c r="D683" s="30"/>
      <c r="E683" s="30"/>
      <c r="F683" s="30"/>
      <c r="G683" s="15"/>
    </row>
    <row r="684" spans="1:7" x14ac:dyDescent="0.25">
      <c r="A684" s="30"/>
      <c r="B684" s="30"/>
      <c r="C684" s="30"/>
      <c r="D684" s="30"/>
      <c r="E684" s="30"/>
      <c r="F684" s="30"/>
      <c r="G684" s="84"/>
    </row>
    <row r="685" spans="1:7" x14ac:dyDescent="0.25">
      <c r="A685" s="30"/>
      <c r="B685" s="30"/>
      <c r="C685" s="30"/>
      <c r="D685" s="30"/>
      <c r="E685" s="30"/>
      <c r="F685" s="30"/>
      <c r="G685" s="84"/>
    </row>
    <row r="686" spans="1:7" x14ac:dyDescent="0.25">
      <c r="A686" s="30"/>
      <c r="B686" s="30"/>
      <c r="C686" s="30"/>
      <c r="D686" s="30"/>
      <c r="E686" s="30"/>
      <c r="F686" s="30"/>
      <c r="G686" s="13"/>
    </row>
    <row r="687" spans="1:7" x14ac:dyDescent="0.25">
      <c r="A687" s="30"/>
      <c r="B687" s="30"/>
      <c r="C687" s="30"/>
      <c r="D687" s="30"/>
      <c r="E687" s="30"/>
      <c r="F687" s="30"/>
      <c r="G687" s="14"/>
    </row>
    <row r="688" spans="1:7" x14ac:dyDescent="0.25">
      <c r="A688" s="30"/>
      <c r="B688" s="30"/>
      <c r="C688" s="30"/>
      <c r="D688" s="30"/>
      <c r="E688" s="30"/>
      <c r="F688" s="30"/>
      <c r="G688" s="13"/>
    </row>
    <row r="689" spans="1:7" x14ac:dyDescent="0.25">
      <c r="A689" s="30"/>
      <c r="B689" s="30"/>
      <c r="C689" s="30"/>
      <c r="D689" s="30"/>
      <c r="E689" s="30"/>
      <c r="F689" s="30"/>
      <c r="G689" s="84"/>
    </row>
    <row r="690" spans="1:7" x14ac:dyDescent="0.25">
      <c r="A690" s="30"/>
      <c r="B690" s="30"/>
      <c r="C690" s="30"/>
      <c r="D690" s="30"/>
      <c r="E690" s="30"/>
      <c r="F690" s="30"/>
      <c r="G690" s="84"/>
    </row>
    <row r="691" spans="1:7" x14ac:dyDescent="0.25">
      <c r="A691" s="30"/>
      <c r="B691" s="30"/>
      <c r="C691" s="30"/>
      <c r="D691" s="30"/>
      <c r="E691" s="30"/>
      <c r="F691" s="30"/>
      <c r="G691" s="84"/>
    </row>
    <row r="692" spans="1:7" x14ac:dyDescent="0.25">
      <c r="A692" s="30"/>
      <c r="B692" s="30"/>
      <c r="C692" s="30"/>
      <c r="D692" s="30"/>
      <c r="E692" s="30"/>
      <c r="F692" s="30"/>
      <c r="G692" s="84"/>
    </row>
    <row r="693" spans="1:7" x14ac:dyDescent="0.25">
      <c r="A693" s="30"/>
      <c r="B693" s="30"/>
      <c r="C693" s="30"/>
      <c r="D693" s="30"/>
      <c r="E693" s="30"/>
      <c r="F693" s="30"/>
      <c r="G693" s="84"/>
    </row>
    <row r="694" spans="1:7" x14ac:dyDescent="0.25">
      <c r="A694" s="30"/>
      <c r="B694" s="30"/>
      <c r="C694" s="30"/>
      <c r="D694" s="30"/>
      <c r="E694" s="30"/>
      <c r="F694" s="30"/>
      <c r="G694" s="84"/>
    </row>
    <row r="695" spans="1:7" x14ac:dyDescent="0.25">
      <c r="A695" s="30"/>
      <c r="B695" s="30"/>
      <c r="C695" s="30"/>
      <c r="D695" s="30"/>
      <c r="E695" s="30"/>
      <c r="F695" s="30"/>
      <c r="G695" s="84"/>
    </row>
    <row r="696" spans="1:7" x14ac:dyDescent="0.25">
      <c r="A696" s="30"/>
      <c r="B696" s="30"/>
      <c r="C696" s="30"/>
      <c r="D696" s="30"/>
      <c r="E696" s="30"/>
      <c r="F696" s="30"/>
      <c r="G696" s="84"/>
    </row>
    <row r="697" spans="1:7" x14ac:dyDescent="0.25">
      <c r="A697" s="30"/>
      <c r="B697" s="30"/>
      <c r="C697" s="30"/>
      <c r="D697" s="30"/>
      <c r="E697" s="30"/>
      <c r="F697" s="30"/>
      <c r="G697" s="84"/>
    </row>
    <row r="698" spans="1:7" x14ac:dyDescent="0.25">
      <c r="A698" s="30"/>
      <c r="B698" s="30"/>
      <c r="C698" s="30"/>
      <c r="D698" s="30"/>
      <c r="E698" s="30"/>
      <c r="F698" s="30"/>
      <c r="G698" s="84"/>
    </row>
    <row r="699" spans="1:7" x14ac:dyDescent="0.25">
      <c r="A699" s="30"/>
      <c r="B699" s="30"/>
      <c r="C699" s="30"/>
      <c r="D699" s="30"/>
      <c r="E699" s="30"/>
      <c r="F699" s="30"/>
      <c r="G699" s="84"/>
    </row>
    <row r="700" spans="1:7" x14ac:dyDescent="0.25">
      <c r="A700" s="30"/>
      <c r="B700" s="30"/>
      <c r="C700" s="30"/>
      <c r="D700" s="30"/>
      <c r="E700" s="30"/>
      <c r="F700" s="30"/>
      <c r="G700" s="84"/>
    </row>
    <row r="701" spans="1:7" x14ac:dyDescent="0.25">
      <c r="A701" s="30"/>
      <c r="B701" s="30"/>
      <c r="C701" s="30"/>
      <c r="D701" s="30"/>
      <c r="E701" s="30"/>
      <c r="F701" s="30"/>
      <c r="G701" s="84"/>
    </row>
    <row r="702" spans="1:7" x14ac:dyDescent="0.25">
      <c r="A702" s="30"/>
      <c r="B702" s="30"/>
      <c r="C702" s="30"/>
      <c r="D702" s="30"/>
      <c r="E702" s="30"/>
      <c r="F702" s="30"/>
      <c r="G702" s="14"/>
    </row>
    <row r="703" spans="1:7" x14ac:dyDescent="0.25">
      <c r="A703" s="30"/>
      <c r="B703" s="30"/>
      <c r="C703" s="30"/>
      <c r="D703" s="30"/>
      <c r="E703" s="30"/>
      <c r="F703" s="30"/>
      <c r="G703" s="14"/>
    </row>
    <row r="704" spans="1:7" x14ac:dyDescent="0.25">
      <c r="A704" s="30"/>
      <c r="B704" s="30"/>
      <c r="C704" s="30"/>
      <c r="D704" s="30"/>
      <c r="E704" s="30"/>
      <c r="F704" s="30"/>
      <c r="G704" s="84"/>
    </row>
    <row r="705" spans="1:7" x14ac:dyDescent="0.25">
      <c r="A705" s="30"/>
      <c r="B705" s="30"/>
      <c r="C705" s="30"/>
      <c r="D705" s="30"/>
      <c r="E705" s="30"/>
      <c r="F705" s="30"/>
      <c r="G705" s="84"/>
    </row>
    <row r="706" spans="1:7" x14ac:dyDescent="0.25">
      <c r="A706" s="30"/>
      <c r="B706" s="30"/>
      <c r="C706" s="30"/>
      <c r="D706" s="30"/>
      <c r="E706" s="30"/>
      <c r="F706" s="30"/>
      <c r="G706" s="84"/>
    </row>
    <row r="707" spans="1:7" x14ac:dyDescent="0.25">
      <c r="A707" s="30"/>
      <c r="B707" s="30"/>
      <c r="C707" s="30"/>
      <c r="D707" s="30"/>
      <c r="E707" s="30"/>
      <c r="F707" s="30"/>
      <c r="G707" s="84"/>
    </row>
    <row r="708" spans="1:7" x14ac:dyDescent="0.25">
      <c r="A708" s="30"/>
      <c r="B708" s="30"/>
      <c r="C708" s="30"/>
      <c r="D708" s="30"/>
      <c r="E708" s="30"/>
      <c r="F708" s="30"/>
      <c r="G708" s="14"/>
    </row>
    <row r="709" spans="1:7" x14ac:dyDescent="0.25">
      <c r="A709" s="30"/>
      <c r="B709" s="30"/>
      <c r="C709" s="30"/>
      <c r="D709" s="30"/>
      <c r="E709" s="30"/>
      <c r="F709" s="30"/>
      <c r="G709" s="13"/>
    </row>
    <row r="710" spans="1:7" x14ac:dyDescent="0.25">
      <c r="A710" s="30"/>
      <c r="B710" s="30"/>
      <c r="C710" s="30"/>
      <c r="D710" s="30"/>
      <c r="E710" s="30"/>
      <c r="F710" s="30"/>
      <c r="G710" s="15"/>
    </row>
    <row r="711" spans="1:7" x14ac:dyDescent="0.25">
      <c r="A711" s="30"/>
      <c r="B711" s="30"/>
      <c r="C711" s="30"/>
      <c r="D711" s="30"/>
      <c r="E711" s="30"/>
      <c r="F711" s="30"/>
      <c r="G711" s="15"/>
    </row>
    <row r="712" spans="1:7" x14ac:dyDescent="0.25">
      <c r="A712" s="30"/>
      <c r="B712" s="30"/>
      <c r="C712" s="30"/>
      <c r="D712" s="30"/>
      <c r="E712" s="30"/>
      <c r="F712" s="30"/>
      <c r="G712" s="15"/>
    </row>
    <row r="713" spans="1:7" x14ac:dyDescent="0.25">
      <c r="A713" s="30"/>
      <c r="B713" s="30"/>
      <c r="C713" s="30"/>
      <c r="D713" s="30"/>
      <c r="E713" s="30"/>
      <c r="F713" s="30"/>
      <c r="G713" s="15"/>
    </row>
    <row r="714" spans="1:7" x14ac:dyDescent="0.25">
      <c r="A714" s="30"/>
      <c r="B714" s="30"/>
      <c r="C714" s="30"/>
      <c r="D714" s="30"/>
      <c r="E714" s="30"/>
      <c r="F714" s="30"/>
      <c r="G714" s="15"/>
    </row>
    <row r="715" spans="1:7" x14ac:dyDescent="0.25">
      <c r="A715" s="30"/>
      <c r="B715" s="30"/>
      <c r="C715" s="30"/>
      <c r="D715" s="30"/>
      <c r="E715" s="30"/>
      <c r="F715" s="30"/>
      <c r="G715" s="15"/>
    </row>
    <row r="716" spans="1:7" x14ac:dyDescent="0.25">
      <c r="A716" s="30"/>
      <c r="B716" s="30"/>
      <c r="C716" s="30"/>
      <c r="D716" s="30"/>
      <c r="E716" s="30"/>
      <c r="F716" s="30"/>
      <c r="G716" s="15"/>
    </row>
    <row r="717" spans="1:7" x14ac:dyDescent="0.25">
      <c r="A717" s="30"/>
      <c r="B717" s="30"/>
      <c r="C717" s="30"/>
      <c r="D717" s="30"/>
      <c r="E717" s="30"/>
      <c r="F717" s="30"/>
      <c r="G717" s="15"/>
    </row>
    <row r="718" spans="1:7" x14ac:dyDescent="0.25">
      <c r="A718" s="30"/>
      <c r="B718" s="30"/>
      <c r="C718" s="30"/>
      <c r="D718" s="30"/>
      <c r="E718" s="30"/>
      <c r="F718" s="30"/>
      <c r="G718" s="15"/>
    </row>
    <row r="719" spans="1:7" x14ac:dyDescent="0.25">
      <c r="A719" s="30"/>
      <c r="B719" s="30"/>
      <c r="C719" s="30"/>
      <c r="D719" s="30"/>
      <c r="E719" s="30"/>
      <c r="F719" s="30"/>
      <c r="G719" s="15"/>
    </row>
    <row r="720" spans="1:7" x14ac:dyDescent="0.25">
      <c r="A720" s="30"/>
      <c r="B720" s="30"/>
      <c r="C720" s="30"/>
      <c r="D720" s="30"/>
      <c r="E720" s="30"/>
      <c r="F720" s="30"/>
      <c r="G720" s="14"/>
    </row>
    <row r="721" spans="1:7" x14ac:dyDescent="0.25">
      <c r="A721" s="30"/>
      <c r="B721" s="30"/>
      <c r="C721" s="30"/>
      <c r="D721" s="30"/>
      <c r="E721" s="30"/>
      <c r="F721" s="30"/>
      <c r="G721" s="13"/>
    </row>
    <row r="722" spans="1:7" x14ac:dyDescent="0.25">
      <c r="A722" s="30"/>
      <c r="B722" s="30"/>
      <c r="C722" s="30"/>
      <c r="D722" s="30"/>
      <c r="E722" s="30"/>
      <c r="F722" s="30"/>
      <c r="G722" s="84"/>
    </row>
    <row r="723" spans="1:7" x14ac:dyDescent="0.25">
      <c r="A723" s="30"/>
      <c r="B723" s="30"/>
      <c r="C723" s="30"/>
      <c r="D723" s="30"/>
      <c r="E723" s="30"/>
      <c r="F723" s="30"/>
      <c r="G723" s="84"/>
    </row>
    <row r="724" spans="1:7" x14ac:dyDescent="0.25">
      <c r="A724" s="30"/>
      <c r="B724" s="30"/>
      <c r="C724" s="30"/>
      <c r="D724" s="30"/>
      <c r="E724" s="30"/>
      <c r="F724" s="30"/>
      <c r="G724" s="84"/>
    </row>
    <row r="725" spans="1:7" x14ac:dyDescent="0.25">
      <c r="A725" s="30"/>
      <c r="B725" s="30"/>
      <c r="C725" s="30"/>
      <c r="D725" s="30"/>
      <c r="E725" s="30"/>
      <c r="F725" s="30"/>
      <c r="G725" s="84"/>
    </row>
    <row r="726" spans="1:7" x14ac:dyDescent="0.25">
      <c r="A726" s="30"/>
      <c r="B726" s="30"/>
      <c r="C726" s="30"/>
      <c r="D726" s="30"/>
      <c r="E726" s="30"/>
      <c r="F726" s="30"/>
      <c r="G726" s="84"/>
    </row>
    <row r="727" spans="1:7" x14ac:dyDescent="0.25">
      <c r="A727" s="30"/>
      <c r="B727" s="30"/>
      <c r="C727" s="30"/>
      <c r="D727" s="30"/>
      <c r="E727" s="30"/>
      <c r="F727" s="30"/>
      <c r="G727" s="84"/>
    </row>
    <row r="728" spans="1:7" x14ac:dyDescent="0.25">
      <c r="A728" s="30"/>
      <c r="B728" s="30"/>
      <c r="C728" s="30"/>
      <c r="D728" s="30"/>
      <c r="E728" s="30"/>
      <c r="F728" s="30"/>
      <c r="G728" s="84"/>
    </row>
    <row r="729" spans="1:7" x14ac:dyDescent="0.25">
      <c r="A729" s="30"/>
      <c r="B729" s="30"/>
      <c r="C729" s="30"/>
      <c r="D729" s="30"/>
      <c r="E729" s="30"/>
      <c r="F729" s="30"/>
      <c r="G729" s="84"/>
    </row>
    <row r="730" spans="1:7" x14ac:dyDescent="0.25">
      <c r="A730" s="30"/>
      <c r="B730" s="30"/>
      <c r="C730" s="30"/>
      <c r="D730" s="30"/>
      <c r="E730" s="30"/>
      <c r="F730" s="30"/>
      <c r="G730" s="84"/>
    </row>
    <row r="731" spans="1:7" x14ac:dyDescent="0.25">
      <c r="A731" s="30"/>
      <c r="B731" s="30"/>
      <c r="C731" s="30"/>
      <c r="D731" s="30"/>
      <c r="E731" s="30"/>
      <c r="F731" s="30"/>
      <c r="G731" s="84"/>
    </row>
    <row r="732" spans="1:7" x14ac:dyDescent="0.25">
      <c r="A732" s="30"/>
      <c r="B732" s="30"/>
      <c r="C732" s="30"/>
      <c r="D732" s="30"/>
      <c r="E732" s="30"/>
      <c r="F732" s="30"/>
      <c r="G732" s="84"/>
    </row>
    <row r="733" spans="1:7" x14ac:dyDescent="0.25">
      <c r="A733" s="30"/>
      <c r="B733" s="30"/>
      <c r="C733" s="30"/>
      <c r="D733" s="30"/>
      <c r="E733" s="30"/>
      <c r="F733" s="30"/>
      <c r="G733" s="84"/>
    </row>
    <row r="734" spans="1:7" x14ac:dyDescent="0.25">
      <c r="A734" s="30"/>
      <c r="B734" s="30"/>
      <c r="C734" s="30"/>
      <c r="D734" s="30"/>
      <c r="E734" s="30"/>
      <c r="F734" s="30"/>
      <c r="G734" s="84"/>
    </row>
    <row r="735" spans="1:7" x14ac:dyDescent="0.25">
      <c r="A735" s="30"/>
      <c r="B735" s="30"/>
      <c r="C735" s="30"/>
      <c r="D735" s="30"/>
      <c r="E735" s="30"/>
      <c r="F735" s="30"/>
      <c r="G735" s="84"/>
    </row>
    <row r="736" spans="1:7" x14ac:dyDescent="0.25">
      <c r="A736" s="30"/>
      <c r="B736" s="30"/>
      <c r="C736" s="30"/>
      <c r="D736" s="30"/>
      <c r="E736" s="30"/>
      <c r="F736" s="30"/>
      <c r="G736" s="84"/>
    </row>
    <row r="737" spans="1:7" x14ac:dyDescent="0.25">
      <c r="A737" s="30"/>
      <c r="B737" s="30"/>
      <c r="C737" s="30"/>
      <c r="D737" s="30"/>
      <c r="E737" s="30"/>
      <c r="F737" s="30"/>
      <c r="G737" s="84"/>
    </row>
    <row r="738" spans="1:7" x14ac:dyDescent="0.25">
      <c r="A738" s="30"/>
      <c r="B738" s="30"/>
      <c r="C738" s="30"/>
      <c r="D738" s="30"/>
      <c r="E738" s="30"/>
      <c r="F738" s="30"/>
      <c r="G738" s="84"/>
    </row>
    <row r="739" spans="1:7" x14ac:dyDescent="0.25">
      <c r="A739" s="30"/>
      <c r="B739" s="30"/>
      <c r="C739" s="30"/>
      <c r="D739" s="30"/>
      <c r="E739" s="30"/>
      <c r="F739" s="30"/>
      <c r="G739" s="84"/>
    </row>
    <row r="740" spans="1:7" x14ac:dyDescent="0.25">
      <c r="A740" s="30"/>
      <c r="B740" s="30"/>
      <c r="C740" s="30"/>
      <c r="D740" s="30"/>
      <c r="E740" s="30"/>
      <c r="F740" s="30"/>
      <c r="G740" s="84"/>
    </row>
    <row r="741" spans="1:7" x14ac:dyDescent="0.25">
      <c r="A741" s="30"/>
      <c r="B741" s="30"/>
      <c r="C741" s="30"/>
      <c r="D741" s="30"/>
      <c r="E741" s="30"/>
      <c r="F741" s="30"/>
      <c r="G741" s="84"/>
    </row>
    <row r="742" spans="1:7" x14ac:dyDescent="0.25">
      <c r="A742" s="30"/>
      <c r="B742" s="30"/>
      <c r="C742" s="30"/>
      <c r="D742" s="30"/>
      <c r="E742" s="30"/>
      <c r="F742" s="30"/>
      <c r="G742" s="84"/>
    </row>
    <row r="743" spans="1:7" x14ac:dyDescent="0.25">
      <c r="A743" s="30"/>
      <c r="B743" s="30"/>
      <c r="C743" s="30"/>
      <c r="D743" s="30"/>
      <c r="E743" s="30"/>
      <c r="F743" s="30"/>
      <c r="G743" s="84"/>
    </row>
    <row r="744" spans="1:7" x14ac:dyDescent="0.25">
      <c r="A744" s="30"/>
      <c r="B744" s="30"/>
      <c r="C744" s="30"/>
      <c r="D744" s="30"/>
      <c r="E744" s="30"/>
      <c r="F744" s="30"/>
      <c r="G744" s="87"/>
    </row>
    <row r="745" spans="1:7" x14ac:dyDescent="0.25">
      <c r="A745" s="30"/>
      <c r="B745" s="30"/>
      <c r="C745" s="30"/>
      <c r="D745" s="30"/>
      <c r="E745" s="30"/>
      <c r="F745" s="30"/>
      <c r="G745" s="84"/>
    </row>
    <row r="746" spans="1:7" x14ac:dyDescent="0.25">
      <c r="A746" s="30"/>
      <c r="B746" s="30"/>
      <c r="C746" s="30"/>
      <c r="D746" s="30"/>
      <c r="E746" s="30"/>
      <c r="F746" s="30"/>
      <c r="G746" s="84"/>
    </row>
    <row r="747" spans="1:7" x14ac:dyDescent="0.25">
      <c r="A747" s="30"/>
      <c r="B747" s="30"/>
      <c r="C747" s="30"/>
      <c r="D747" s="30"/>
      <c r="E747" s="30"/>
      <c r="F747" s="30"/>
      <c r="G747" s="84"/>
    </row>
    <row r="748" spans="1:7" x14ac:dyDescent="0.25">
      <c r="A748" s="30"/>
      <c r="B748" s="30"/>
      <c r="C748" s="30"/>
      <c r="D748" s="30"/>
      <c r="E748" s="30"/>
      <c r="F748" s="30"/>
      <c r="G748" s="84"/>
    </row>
    <row r="749" spans="1:7" x14ac:dyDescent="0.25">
      <c r="A749" s="30"/>
      <c r="B749" s="30"/>
      <c r="C749" s="30"/>
      <c r="D749" s="30"/>
      <c r="E749" s="30"/>
      <c r="F749" s="30"/>
      <c r="G749" s="14"/>
    </row>
    <row r="750" spans="1:7" x14ac:dyDescent="0.25">
      <c r="A750" s="30"/>
      <c r="B750" s="30"/>
      <c r="C750" s="30"/>
      <c r="D750" s="30"/>
      <c r="E750" s="30"/>
      <c r="F750" s="30"/>
      <c r="G750" s="14"/>
    </row>
    <row r="751" spans="1:7" x14ac:dyDescent="0.25">
      <c r="A751" s="30"/>
      <c r="B751" s="30"/>
      <c r="C751" s="30"/>
      <c r="D751" s="30"/>
      <c r="E751" s="30"/>
      <c r="F751" s="30"/>
      <c r="G751" s="13"/>
    </row>
    <row r="752" spans="1:7" x14ac:dyDescent="0.25">
      <c r="A752" s="30"/>
      <c r="B752" s="30"/>
      <c r="C752" s="30"/>
      <c r="D752" s="30"/>
      <c r="E752" s="30"/>
      <c r="F752" s="30"/>
      <c r="G752" s="84"/>
    </row>
    <row r="753" spans="1:7" x14ac:dyDescent="0.25">
      <c r="A753" s="30"/>
      <c r="B753" s="30"/>
      <c r="C753" s="30"/>
      <c r="D753" s="30"/>
      <c r="E753" s="30"/>
      <c r="F753" s="30"/>
      <c r="G753" s="84"/>
    </row>
    <row r="754" spans="1:7" x14ac:dyDescent="0.25">
      <c r="A754" s="30"/>
      <c r="B754" s="30"/>
      <c r="C754" s="30"/>
      <c r="D754" s="30"/>
      <c r="E754" s="30"/>
      <c r="F754" s="30"/>
      <c r="G754" s="84"/>
    </row>
    <row r="755" spans="1:7" x14ac:dyDescent="0.25">
      <c r="A755" s="30"/>
      <c r="B755" s="30"/>
      <c r="C755" s="30"/>
      <c r="D755" s="30"/>
      <c r="E755" s="30"/>
      <c r="F755" s="30"/>
      <c r="G755" s="84"/>
    </row>
    <row r="756" spans="1:7" x14ac:dyDescent="0.25">
      <c r="A756" s="30"/>
      <c r="B756" s="30"/>
      <c r="C756" s="30"/>
      <c r="D756" s="30"/>
      <c r="E756" s="30"/>
      <c r="F756" s="30"/>
      <c r="G756" s="84"/>
    </row>
    <row r="757" spans="1:7" x14ac:dyDescent="0.25">
      <c r="A757" s="30"/>
      <c r="B757" s="30"/>
      <c r="C757" s="30"/>
      <c r="D757" s="30"/>
      <c r="E757" s="30"/>
      <c r="F757" s="30"/>
      <c r="G757" s="84"/>
    </row>
    <row r="758" spans="1:7" x14ac:dyDescent="0.25">
      <c r="A758" s="30"/>
      <c r="B758" s="30"/>
      <c r="C758" s="30"/>
      <c r="D758" s="30"/>
      <c r="E758" s="30"/>
      <c r="F758" s="30"/>
      <c r="G758" s="84"/>
    </row>
    <row r="759" spans="1:7" x14ac:dyDescent="0.25">
      <c r="A759" s="30"/>
      <c r="B759" s="30"/>
      <c r="C759" s="30"/>
      <c r="D759" s="30"/>
      <c r="E759" s="30"/>
      <c r="F759" s="30"/>
      <c r="G759" s="84"/>
    </row>
    <row r="760" spans="1:7" x14ac:dyDescent="0.25">
      <c r="A760" s="30"/>
      <c r="B760" s="30"/>
      <c r="C760" s="30"/>
      <c r="D760" s="30"/>
      <c r="E760" s="30"/>
      <c r="F760" s="30"/>
      <c r="G760" s="84"/>
    </row>
    <row r="761" spans="1:7" x14ac:dyDescent="0.25">
      <c r="A761" s="30"/>
      <c r="B761" s="30"/>
      <c r="C761" s="30"/>
      <c r="D761" s="30"/>
      <c r="E761" s="30"/>
      <c r="F761" s="30"/>
      <c r="G761" s="84"/>
    </row>
    <row r="762" spans="1:7" x14ac:dyDescent="0.25">
      <c r="A762" s="30"/>
      <c r="B762" s="30"/>
      <c r="C762" s="30"/>
      <c r="D762" s="30"/>
      <c r="E762" s="30"/>
      <c r="F762" s="30"/>
      <c r="G762" s="84"/>
    </row>
    <row r="763" spans="1:7" x14ac:dyDescent="0.25">
      <c r="A763" s="30"/>
      <c r="B763" s="30"/>
      <c r="C763" s="30"/>
      <c r="D763" s="30"/>
      <c r="E763" s="30"/>
      <c r="F763" s="30"/>
      <c r="G763" s="14"/>
    </row>
    <row r="764" spans="1:7" x14ac:dyDescent="0.25">
      <c r="A764" s="30"/>
      <c r="B764" s="30"/>
      <c r="C764" s="30"/>
      <c r="D764" s="30"/>
      <c r="E764" s="30"/>
      <c r="F764" s="30"/>
      <c r="G764" s="14"/>
    </row>
    <row r="765" spans="1:7" x14ac:dyDescent="0.25">
      <c r="A765" s="30"/>
      <c r="B765" s="30"/>
      <c r="C765" s="30"/>
      <c r="D765" s="30"/>
      <c r="E765" s="30"/>
      <c r="F765" s="30"/>
      <c r="G765" s="13"/>
    </row>
    <row r="766" spans="1:7" x14ac:dyDescent="0.25">
      <c r="A766" s="30"/>
      <c r="B766" s="30"/>
      <c r="C766" s="30"/>
      <c r="D766" s="30"/>
      <c r="E766" s="30"/>
      <c r="F766" s="30"/>
      <c r="G766" s="84"/>
    </row>
    <row r="767" spans="1:7" x14ac:dyDescent="0.25">
      <c r="A767" s="30"/>
      <c r="B767" s="30"/>
      <c r="C767" s="30"/>
      <c r="D767" s="30"/>
      <c r="E767" s="30"/>
      <c r="F767" s="30"/>
      <c r="G767" s="84"/>
    </row>
    <row r="768" spans="1:7" x14ac:dyDescent="0.25">
      <c r="A768" s="30"/>
      <c r="B768" s="30"/>
      <c r="C768" s="30"/>
      <c r="D768" s="30"/>
      <c r="E768" s="30"/>
      <c r="F768" s="30"/>
      <c r="G768" s="84"/>
    </row>
    <row r="769" spans="1:7" x14ac:dyDescent="0.25">
      <c r="A769" s="30"/>
      <c r="B769" s="30"/>
      <c r="C769" s="30"/>
      <c r="D769" s="30"/>
      <c r="E769" s="30"/>
      <c r="F769" s="30"/>
      <c r="G769" s="84"/>
    </row>
    <row r="770" spans="1:7" x14ac:dyDescent="0.25">
      <c r="A770" s="30"/>
      <c r="B770" s="30"/>
      <c r="C770" s="30"/>
      <c r="D770" s="30"/>
      <c r="E770" s="30"/>
      <c r="F770" s="30"/>
      <c r="G770" s="84"/>
    </row>
    <row r="771" spans="1:7" x14ac:dyDescent="0.25">
      <c r="A771" s="30"/>
      <c r="B771" s="30"/>
      <c r="C771" s="30"/>
      <c r="D771" s="30"/>
      <c r="E771" s="30"/>
      <c r="F771" s="30"/>
      <c r="G771" s="84"/>
    </row>
    <row r="772" spans="1:7" x14ac:dyDescent="0.25">
      <c r="A772" s="30"/>
      <c r="B772" s="30"/>
      <c r="C772" s="30"/>
      <c r="D772" s="30"/>
      <c r="E772" s="30"/>
      <c r="F772" s="30"/>
      <c r="G772" s="84"/>
    </row>
    <row r="773" spans="1:7" x14ac:dyDescent="0.25">
      <c r="A773" s="30"/>
      <c r="B773" s="30"/>
      <c r="C773" s="30"/>
      <c r="D773" s="30"/>
      <c r="E773" s="30"/>
      <c r="F773" s="30"/>
      <c r="G773" s="84"/>
    </row>
    <row r="774" spans="1:7" x14ac:dyDescent="0.25">
      <c r="A774" s="30"/>
      <c r="B774" s="30"/>
      <c r="C774" s="30"/>
      <c r="D774" s="30"/>
      <c r="E774" s="30"/>
      <c r="F774" s="30"/>
      <c r="G774" s="13"/>
    </row>
    <row r="775" spans="1:7" x14ac:dyDescent="0.25">
      <c r="A775" s="30"/>
      <c r="B775" s="30"/>
      <c r="C775" s="30"/>
      <c r="D775" s="30"/>
      <c r="E775" s="30"/>
      <c r="F775" s="30"/>
      <c r="G775" s="84"/>
    </row>
    <row r="776" spans="1:7" x14ac:dyDescent="0.25">
      <c r="A776" s="30"/>
      <c r="B776" s="30"/>
      <c r="C776" s="30"/>
      <c r="D776" s="30"/>
      <c r="E776" s="30"/>
      <c r="F776" s="30"/>
      <c r="G776" s="13"/>
    </row>
    <row r="777" spans="1:7" x14ac:dyDescent="0.25">
      <c r="A777" s="30"/>
      <c r="B777" s="30"/>
      <c r="C777" s="30"/>
      <c r="D777" s="30"/>
      <c r="E777" s="30"/>
      <c r="F777" s="30"/>
      <c r="G777" s="13"/>
    </row>
    <row r="778" spans="1:7" x14ac:dyDescent="0.25">
      <c r="A778" s="30"/>
      <c r="B778" s="30"/>
      <c r="C778" s="30"/>
      <c r="D778" s="30"/>
      <c r="E778" s="30"/>
      <c r="F778" s="30"/>
      <c r="G778" s="84"/>
    </row>
    <row r="779" spans="1:7" x14ac:dyDescent="0.25">
      <c r="A779" s="30"/>
      <c r="B779" s="30"/>
      <c r="C779" s="30"/>
      <c r="D779" s="30"/>
      <c r="E779" s="30"/>
      <c r="F779" s="30"/>
      <c r="G779" s="86"/>
    </row>
    <row r="780" spans="1:7" x14ac:dyDescent="0.25">
      <c r="A780" s="30"/>
      <c r="B780" s="30"/>
      <c r="C780" s="30"/>
      <c r="D780" s="30"/>
      <c r="E780" s="30"/>
      <c r="F780" s="30"/>
      <c r="G780" s="86"/>
    </row>
    <row r="781" spans="1:7" x14ac:dyDescent="0.25">
      <c r="A781" s="30"/>
      <c r="B781" s="30"/>
      <c r="C781" s="30"/>
      <c r="D781" s="30"/>
      <c r="E781" s="30"/>
      <c r="F781" s="30"/>
      <c r="G781" s="84"/>
    </row>
    <row r="782" spans="1:7" x14ac:dyDescent="0.25">
      <c r="A782" s="30"/>
      <c r="B782" s="30"/>
      <c r="C782" s="30"/>
      <c r="D782" s="30"/>
      <c r="E782" s="30"/>
      <c r="F782" s="30"/>
      <c r="G782" s="13"/>
    </row>
    <row r="783" spans="1:7" x14ac:dyDescent="0.25">
      <c r="A783" s="30"/>
      <c r="B783" s="30"/>
      <c r="C783" s="30"/>
      <c r="D783" s="30"/>
      <c r="E783" s="30"/>
      <c r="F783" s="30"/>
      <c r="G783" s="13"/>
    </row>
    <row r="784" spans="1:7" x14ac:dyDescent="0.25">
      <c r="A784" s="30"/>
      <c r="B784" s="30"/>
      <c r="C784" s="30"/>
      <c r="D784" s="30"/>
      <c r="E784" s="30"/>
      <c r="F784" s="30"/>
      <c r="G784" s="14"/>
    </row>
    <row r="785" spans="1:7" x14ac:dyDescent="0.25">
      <c r="A785" s="30"/>
      <c r="B785" s="30"/>
      <c r="C785" s="30"/>
      <c r="D785" s="30"/>
      <c r="E785" s="30"/>
      <c r="F785" s="30"/>
      <c r="G785" s="13"/>
    </row>
    <row r="786" spans="1:7" x14ac:dyDescent="0.25">
      <c r="A786" s="30"/>
      <c r="B786" s="30"/>
      <c r="C786" s="30"/>
      <c r="D786" s="30"/>
      <c r="E786" s="30"/>
      <c r="F786" s="30"/>
      <c r="G786" s="84"/>
    </row>
    <row r="787" spans="1:7" x14ac:dyDescent="0.25">
      <c r="A787" s="30"/>
      <c r="B787" s="30"/>
      <c r="C787" s="30"/>
      <c r="D787" s="30"/>
      <c r="E787" s="30"/>
      <c r="F787" s="30"/>
      <c r="G787" s="84"/>
    </row>
    <row r="788" spans="1:7" x14ac:dyDescent="0.25">
      <c r="A788" s="30"/>
      <c r="B788" s="30"/>
      <c r="C788" s="30"/>
      <c r="D788" s="30"/>
      <c r="E788" s="30"/>
      <c r="F788" s="30"/>
      <c r="G788" s="84"/>
    </row>
    <row r="789" spans="1:7" x14ac:dyDescent="0.25">
      <c r="A789" s="30"/>
      <c r="B789" s="30"/>
      <c r="C789" s="30"/>
      <c r="D789" s="30"/>
      <c r="E789" s="30"/>
      <c r="F789" s="30"/>
      <c r="G789" s="84"/>
    </row>
    <row r="790" spans="1:7" x14ac:dyDescent="0.25">
      <c r="A790" s="30"/>
      <c r="B790" s="30"/>
      <c r="C790" s="30"/>
      <c r="D790" s="30"/>
      <c r="E790" s="30"/>
      <c r="F790" s="30"/>
      <c r="G790" s="84"/>
    </row>
    <row r="791" spans="1:7" x14ac:dyDescent="0.25">
      <c r="A791" s="30"/>
      <c r="B791" s="30"/>
      <c r="C791" s="30"/>
      <c r="D791" s="30"/>
      <c r="E791" s="30"/>
      <c r="F791" s="30"/>
      <c r="G791" s="84"/>
    </row>
    <row r="792" spans="1:7" x14ac:dyDescent="0.25">
      <c r="A792" s="30"/>
      <c r="B792" s="30"/>
      <c r="C792" s="30"/>
      <c r="D792" s="30"/>
      <c r="E792" s="30"/>
      <c r="F792" s="30"/>
      <c r="G792" s="84"/>
    </row>
    <row r="793" spans="1:7" x14ac:dyDescent="0.25">
      <c r="A793" s="30"/>
      <c r="B793" s="30"/>
      <c r="C793" s="30"/>
      <c r="D793" s="30"/>
      <c r="E793" s="30"/>
      <c r="F793" s="30"/>
      <c r="G793" s="84"/>
    </row>
    <row r="794" spans="1:7" x14ac:dyDescent="0.25">
      <c r="A794" s="30"/>
      <c r="B794" s="30"/>
      <c r="C794" s="30"/>
      <c r="D794" s="30"/>
      <c r="E794" s="30"/>
      <c r="F794" s="30"/>
      <c r="G794" s="84"/>
    </row>
    <row r="795" spans="1:7" x14ac:dyDescent="0.25">
      <c r="A795" s="30"/>
      <c r="B795" s="30"/>
      <c r="C795" s="30"/>
      <c r="D795" s="30"/>
      <c r="E795" s="30"/>
      <c r="F795" s="30"/>
      <c r="G795" s="84"/>
    </row>
    <row r="796" spans="1:7" x14ac:dyDescent="0.25">
      <c r="A796" s="30"/>
      <c r="B796" s="30"/>
      <c r="C796" s="30"/>
      <c r="D796" s="30"/>
      <c r="E796" s="30"/>
      <c r="F796" s="30"/>
      <c r="G796" s="84"/>
    </row>
    <row r="797" spans="1:7" x14ac:dyDescent="0.25">
      <c r="A797" s="30"/>
      <c r="B797" s="30"/>
      <c r="C797" s="30"/>
      <c r="D797" s="30"/>
      <c r="E797" s="30"/>
      <c r="F797" s="30"/>
      <c r="G797" s="84"/>
    </row>
    <row r="798" spans="1:7" x14ac:dyDescent="0.25">
      <c r="A798" s="30"/>
      <c r="B798" s="30"/>
      <c r="C798" s="30"/>
      <c r="D798" s="30"/>
      <c r="E798" s="30"/>
      <c r="F798" s="30"/>
      <c r="G798" s="84"/>
    </row>
    <row r="799" spans="1:7" x14ac:dyDescent="0.25">
      <c r="A799" s="30"/>
      <c r="B799" s="30"/>
      <c r="C799" s="30"/>
      <c r="D799" s="30"/>
      <c r="E799" s="30"/>
      <c r="F799" s="30"/>
      <c r="G799" s="13"/>
    </row>
    <row r="800" spans="1:7" x14ac:dyDescent="0.25">
      <c r="A800" s="30"/>
      <c r="B800" s="30"/>
      <c r="C800" s="30"/>
      <c r="D800" s="30"/>
      <c r="E800" s="30"/>
      <c r="F800" s="30"/>
      <c r="G800" s="13"/>
    </row>
    <row r="801" spans="1:7" x14ac:dyDescent="0.25">
      <c r="A801" s="30"/>
      <c r="B801" s="30"/>
      <c r="C801" s="30"/>
      <c r="D801" s="30"/>
      <c r="E801" s="30"/>
      <c r="F801" s="30"/>
      <c r="G801" s="13"/>
    </row>
    <row r="802" spans="1:7" x14ac:dyDescent="0.25">
      <c r="A802" s="30"/>
      <c r="B802" s="30"/>
      <c r="C802" s="30"/>
      <c r="D802" s="30"/>
      <c r="E802" s="30"/>
      <c r="F802" s="30"/>
      <c r="G802" s="84"/>
    </row>
    <row r="803" spans="1:7" x14ac:dyDescent="0.25">
      <c r="A803" s="30"/>
      <c r="B803" s="30"/>
      <c r="C803" s="30"/>
      <c r="D803" s="30"/>
      <c r="E803" s="30"/>
      <c r="F803" s="30"/>
      <c r="G803" s="13"/>
    </row>
    <row r="804" spans="1:7" x14ac:dyDescent="0.25">
      <c r="A804" s="30"/>
      <c r="B804" s="30"/>
      <c r="C804" s="30"/>
      <c r="D804" s="30"/>
      <c r="E804" s="30"/>
      <c r="F804" s="30"/>
      <c r="G804" s="13"/>
    </row>
    <row r="805" spans="1:7" x14ac:dyDescent="0.25">
      <c r="A805" s="30"/>
      <c r="B805" s="30"/>
      <c r="C805" s="30"/>
      <c r="D805" s="30"/>
      <c r="E805" s="30"/>
      <c r="F805" s="30"/>
      <c r="G805" s="14"/>
    </row>
    <row r="806" spans="1:7" x14ac:dyDescent="0.25">
      <c r="A806" s="30"/>
      <c r="B806" s="30"/>
      <c r="C806" s="30"/>
      <c r="D806" s="30"/>
      <c r="E806" s="30"/>
      <c r="F806" s="30"/>
      <c r="G806" s="14"/>
    </row>
    <row r="807" spans="1:7" x14ac:dyDescent="0.25">
      <c r="A807" s="30"/>
      <c r="B807" s="30"/>
      <c r="C807" s="30"/>
      <c r="D807" s="30"/>
      <c r="E807" s="30"/>
      <c r="F807" s="30"/>
      <c r="G807" s="13"/>
    </row>
    <row r="808" spans="1:7" x14ac:dyDescent="0.25">
      <c r="A808" s="30"/>
      <c r="B808" s="30"/>
      <c r="C808" s="30"/>
      <c r="D808" s="30"/>
      <c r="E808" s="30"/>
      <c r="F808" s="30"/>
      <c r="G808" s="13"/>
    </row>
    <row r="809" spans="1:7" x14ac:dyDescent="0.25">
      <c r="A809" s="30"/>
      <c r="B809" s="30"/>
      <c r="C809" s="30"/>
      <c r="D809" s="30"/>
      <c r="E809" s="30"/>
      <c r="F809" s="30"/>
      <c r="G809" s="13"/>
    </row>
    <row r="810" spans="1:7" x14ac:dyDescent="0.25">
      <c r="A810" s="30"/>
      <c r="B810" s="30"/>
      <c r="C810" s="30"/>
      <c r="D810" s="30"/>
      <c r="E810" s="30"/>
      <c r="F810" s="30"/>
      <c r="G810" s="84"/>
    </row>
    <row r="811" spans="1:7" x14ac:dyDescent="0.25">
      <c r="A811" s="30"/>
      <c r="B811" s="30"/>
      <c r="C811" s="30"/>
      <c r="D811" s="30"/>
      <c r="E811" s="30"/>
      <c r="F811" s="30"/>
      <c r="G811" s="14"/>
    </row>
    <row r="812" spans="1:7" x14ac:dyDescent="0.25">
      <c r="A812" s="30"/>
      <c r="B812" s="30"/>
      <c r="C812" s="30"/>
      <c r="D812" s="30"/>
      <c r="E812" s="30"/>
      <c r="F812" s="30"/>
      <c r="G812" s="14"/>
    </row>
    <row r="813" spans="1:7" x14ac:dyDescent="0.25">
      <c r="A813" s="30"/>
      <c r="B813" s="30"/>
      <c r="C813" s="30"/>
      <c r="D813" s="30"/>
      <c r="E813" s="30"/>
      <c r="F813" s="30"/>
      <c r="G813" s="14"/>
    </row>
    <row r="814" spans="1:7" x14ac:dyDescent="0.25">
      <c r="A814" s="30"/>
      <c r="B814" s="30"/>
      <c r="C814" s="30"/>
      <c r="D814" s="30"/>
      <c r="E814" s="30"/>
      <c r="F814" s="30"/>
      <c r="G814" s="13"/>
    </row>
    <row r="815" spans="1:7" x14ac:dyDescent="0.25">
      <c r="A815" s="30"/>
      <c r="B815" s="30"/>
      <c r="C815" s="30"/>
      <c r="D815" s="30"/>
      <c r="E815" s="30"/>
      <c r="F815" s="30"/>
      <c r="G815" s="13"/>
    </row>
    <row r="816" spans="1:7" x14ac:dyDescent="0.25">
      <c r="A816" s="30"/>
      <c r="B816" s="30"/>
      <c r="C816" s="30"/>
      <c r="D816" s="30"/>
      <c r="E816" s="30"/>
      <c r="F816" s="30"/>
      <c r="G816" s="84"/>
    </row>
    <row r="817" spans="1:7" x14ac:dyDescent="0.25">
      <c r="A817" s="30"/>
      <c r="B817" s="30"/>
      <c r="C817" s="30"/>
      <c r="D817" s="30"/>
      <c r="E817" s="30"/>
      <c r="F817" s="30"/>
      <c r="G817" s="84"/>
    </row>
    <row r="818" spans="1:7" x14ac:dyDescent="0.25">
      <c r="A818" s="30"/>
      <c r="B818" s="30"/>
      <c r="C818" s="30"/>
      <c r="D818" s="30"/>
      <c r="E818" s="30"/>
      <c r="F818" s="30"/>
      <c r="G818" s="84"/>
    </row>
    <row r="819" spans="1:7" x14ac:dyDescent="0.25">
      <c r="A819" s="30"/>
      <c r="B819" s="30"/>
      <c r="C819" s="30"/>
      <c r="D819" s="30"/>
      <c r="E819" s="30"/>
      <c r="F819" s="30"/>
      <c r="G819" s="84"/>
    </row>
    <row r="820" spans="1:7" x14ac:dyDescent="0.25">
      <c r="A820" s="30"/>
      <c r="B820" s="30"/>
      <c r="C820" s="30"/>
      <c r="D820" s="30"/>
      <c r="E820" s="30"/>
      <c r="F820" s="30"/>
      <c r="G820" s="84"/>
    </row>
    <row r="821" spans="1:7" x14ac:dyDescent="0.25">
      <c r="A821" s="30"/>
      <c r="B821" s="30"/>
      <c r="C821" s="30"/>
      <c r="D821" s="30"/>
      <c r="E821" s="30"/>
      <c r="F821" s="30"/>
      <c r="G821" s="84"/>
    </row>
    <row r="822" spans="1:7" x14ac:dyDescent="0.25">
      <c r="A822" s="30"/>
      <c r="B822" s="30"/>
      <c r="C822" s="30"/>
      <c r="D822" s="30"/>
      <c r="E822" s="30"/>
      <c r="F822" s="30"/>
      <c r="G822" s="84"/>
    </row>
    <row r="823" spans="1:7" x14ac:dyDescent="0.25">
      <c r="A823" s="30"/>
      <c r="B823" s="30"/>
      <c r="C823" s="30"/>
      <c r="D823" s="30"/>
      <c r="E823" s="30"/>
      <c r="F823" s="30"/>
      <c r="G823" s="84"/>
    </row>
    <row r="824" spans="1:7" x14ac:dyDescent="0.25">
      <c r="A824" s="30"/>
      <c r="B824" s="30"/>
      <c r="C824" s="30"/>
      <c r="D824" s="30"/>
      <c r="E824" s="30"/>
      <c r="F824" s="30"/>
      <c r="G824" s="84"/>
    </row>
    <row r="825" spans="1:7" x14ac:dyDescent="0.25">
      <c r="A825" s="30"/>
      <c r="B825" s="30"/>
      <c r="C825" s="30"/>
      <c r="D825" s="30"/>
      <c r="E825" s="30"/>
      <c r="F825" s="30"/>
      <c r="G825" s="88"/>
    </row>
    <row r="826" spans="1:7" x14ac:dyDescent="0.25">
      <c r="A826" s="30"/>
      <c r="B826" s="30"/>
      <c r="C826" s="30"/>
      <c r="D826" s="30"/>
      <c r="E826" s="30"/>
      <c r="F826" s="30"/>
      <c r="G826" s="84"/>
    </row>
    <row r="827" spans="1:7" x14ac:dyDescent="0.25">
      <c r="A827" s="30"/>
      <c r="B827" s="30"/>
      <c r="C827" s="30"/>
      <c r="D827" s="30"/>
      <c r="E827" s="30"/>
      <c r="F827" s="30"/>
      <c r="G827" s="84"/>
    </row>
    <row r="828" spans="1:7" x14ac:dyDescent="0.25">
      <c r="A828" s="30"/>
      <c r="B828" s="30"/>
      <c r="C828" s="30"/>
      <c r="D828" s="30"/>
      <c r="E828" s="30"/>
      <c r="F828" s="30"/>
      <c r="G828" s="84"/>
    </row>
    <row r="829" spans="1:7" x14ac:dyDescent="0.25">
      <c r="A829" s="30"/>
      <c r="B829" s="30"/>
      <c r="C829" s="30"/>
      <c r="D829" s="30"/>
      <c r="E829" s="30"/>
      <c r="F829" s="30"/>
      <c r="G829" s="84"/>
    </row>
    <row r="830" spans="1:7" x14ac:dyDescent="0.25">
      <c r="A830" s="30"/>
      <c r="B830" s="30"/>
      <c r="C830" s="30"/>
      <c r="D830" s="30"/>
      <c r="E830" s="30"/>
      <c r="F830" s="30"/>
      <c r="G830" s="84"/>
    </row>
    <row r="831" spans="1:7" x14ac:dyDescent="0.25">
      <c r="A831" s="30"/>
      <c r="B831" s="30"/>
      <c r="C831" s="30"/>
      <c r="D831" s="30"/>
      <c r="E831" s="30"/>
      <c r="F831" s="30"/>
      <c r="G831" s="84"/>
    </row>
    <row r="832" spans="1:7" x14ac:dyDescent="0.25">
      <c r="A832" s="30"/>
      <c r="B832" s="30"/>
      <c r="C832" s="30"/>
      <c r="D832" s="30"/>
      <c r="E832" s="30"/>
      <c r="F832" s="30"/>
      <c r="G832" s="84"/>
    </row>
    <row r="833" spans="1:7" x14ac:dyDescent="0.25">
      <c r="A833" s="30"/>
      <c r="B833" s="30"/>
      <c r="C833" s="30"/>
      <c r="D833" s="30"/>
      <c r="E833" s="30"/>
      <c r="F833" s="30"/>
      <c r="G833" s="84"/>
    </row>
    <row r="834" spans="1:7" x14ac:dyDescent="0.25">
      <c r="A834" s="30"/>
      <c r="B834" s="30"/>
      <c r="C834" s="30"/>
      <c r="D834" s="30"/>
      <c r="E834" s="30"/>
      <c r="F834" s="30"/>
      <c r="G834" s="14"/>
    </row>
    <row r="835" spans="1:7" x14ac:dyDescent="0.25">
      <c r="A835" s="30"/>
      <c r="B835" s="30"/>
      <c r="C835" s="30"/>
      <c r="D835" s="30"/>
      <c r="E835" s="30"/>
      <c r="F835" s="30"/>
      <c r="G835" s="13"/>
    </row>
    <row r="836" spans="1:7" x14ac:dyDescent="0.25">
      <c r="A836" s="30"/>
      <c r="B836" s="30"/>
      <c r="C836" s="30"/>
      <c r="D836" s="30"/>
      <c r="E836" s="30"/>
      <c r="F836" s="30"/>
      <c r="G836" s="13"/>
    </row>
    <row r="837" spans="1:7" x14ac:dyDescent="0.25">
      <c r="A837" s="30"/>
      <c r="B837" s="30"/>
      <c r="C837" s="30"/>
      <c r="D837" s="30"/>
      <c r="E837" s="30"/>
      <c r="F837" s="30"/>
      <c r="G837" s="84"/>
    </row>
    <row r="838" spans="1:7" x14ac:dyDescent="0.25">
      <c r="A838" s="30"/>
      <c r="B838" s="30"/>
      <c r="C838" s="30"/>
      <c r="D838" s="30"/>
      <c r="E838" s="30"/>
      <c r="F838" s="30"/>
      <c r="G838" s="84"/>
    </row>
    <row r="839" spans="1:7" x14ac:dyDescent="0.25">
      <c r="A839" s="30"/>
      <c r="B839" s="30"/>
      <c r="C839" s="30"/>
      <c r="D839" s="30"/>
      <c r="E839" s="30"/>
      <c r="F839" s="30"/>
      <c r="G839" s="88"/>
    </row>
    <row r="840" spans="1:7" x14ac:dyDescent="0.25">
      <c r="A840" s="30"/>
      <c r="B840" s="30"/>
      <c r="C840" s="30"/>
      <c r="D840" s="30"/>
      <c r="E840" s="30"/>
      <c r="F840" s="30"/>
      <c r="G840" s="84"/>
    </row>
    <row r="841" spans="1:7" x14ac:dyDescent="0.25">
      <c r="A841" s="30"/>
      <c r="B841" s="30"/>
      <c r="C841" s="30"/>
      <c r="D841" s="30"/>
      <c r="E841" s="30"/>
      <c r="F841" s="30"/>
      <c r="G841" s="84"/>
    </row>
    <row r="842" spans="1:7" x14ac:dyDescent="0.25">
      <c r="A842" s="30"/>
      <c r="B842" s="30"/>
      <c r="C842" s="30"/>
      <c r="D842" s="30"/>
      <c r="E842" s="30"/>
      <c r="F842" s="30"/>
      <c r="G842" s="84"/>
    </row>
    <row r="843" spans="1:7" x14ac:dyDescent="0.25">
      <c r="A843" s="30"/>
      <c r="B843" s="30"/>
      <c r="C843" s="30"/>
      <c r="D843" s="30"/>
      <c r="E843" s="30"/>
      <c r="F843" s="30"/>
      <c r="G843" s="84"/>
    </row>
    <row r="844" spans="1:7" x14ac:dyDescent="0.25">
      <c r="A844" s="30"/>
      <c r="B844" s="30"/>
      <c r="C844" s="30"/>
      <c r="D844" s="30"/>
      <c r="E844" s="30"/>
      <c r="F844" s="30"/>
      <c r="G844" s="84"/>
    </row>
    <row r="845" spans="1:7" x14ac:dyDescent="0.25">
      <c r="A845" s="30"/>
      <c r="B845" s="30"/>
      <c r="C845" s="30"/>
      <c r="D845" s="30"/>
      <c r="E845" s="30"/>
      <c r="F845" s="30"/>
      <c r="G845" s="89"/>
    </row>
    <row r="846" spans="1:7" x14ac:dyDescent="0.25">
      <c r="A846" s="30"/>
      <c r="B846" s="30"/>
      <c r="C846" s="30"/>
      <c r="D846" s="30"/>
      <c r="E846" s="30"/>
      <c r="F846" s="30"/>
      <c r="G846" s="13"/>
    </row>
    <row r="847" spans="1:7" x14ac:dyDescent="0.25">
      <c r="A847" s="30"/>
      <c r="B847" s="30"/>
      <c r="C847" s="30"/>
      <c r="D847" s="30"/>
      <c r="E847" s="30"/>
      <c r="F847" s="30"/>
      <c r="G847" s="13"/>
    </row>
    <row r="848" spans="1:7" x14ac:dyDescent="0.25">
      <c r="A848" s="30"/>
      <c r="B848" s="30"/>
      <c r="C848" s="30"/>
      <c r="D848" s="30"/>
      <c r="E848" s="30"/>
      <c r="F848" s="30"/>
      <c r="G848" s="13"/>
    </row>
    <row r="849" spans="1:7" x14ac:dyDescent="0.25">
      <c r="A849" s="30"/>
      <c r="B849" s="30"/>
      <c r="C849" s="30"/>
      <c r="D849" s="30"/>
      <c r="E849" s="30"/>
      <c r="F849" s="30"/>
      <c r="G849" s="13"/>
    </row>
    <row r="850" spans="1:7" x14ac:dyDescent="0.25">
      <c r="A850" s="30"/>
      <c r="B850" s="30"/>
      <c r="C850" s="30"/>
      <c r="D850" s="30"/>
      <c r="E850" s="30"/>
      <c r="F850" s="30"/>
      <c r="G850" s="13"/>
    </row>
    <row r="851" spans="1:7" x14ac:dyDescent="0.25">
      <c r="A851" s="30"/>
      <c r="B851" s="30"/>
      <c r="C851" s="30"/>
      <c r="D851" s="30"/>
      <c r="E851" s="30"/>
      <c r="F851" s="30"/>
      <c r="G851" s="13"/>
    </row>
    <row r="852" spans="1:7" x14ac:dyDescent="0.25">
      <c r="A852" s="30"/>
      <c r="B852" s="30"/>
      <c r="C852" s="30"/>
      <c r="D852" s="30"/>
      <c r="E852" s="30"/>
      <c r="F852" s="30"/>
      <c r="G852" s="14"/>
    </row>
    <row r="853" spans="1:7" x14ac:dyDescent="0.25">
      <c r="A853" s="30"/>
      <c r="B853" s="30"/>
      <c r="C853" s="30"/>
      <c r="D853" s="30"/>
      <c r="E853" s="30"/>
      <c r="F853" s="30"/>
      <c r="G853" s="13"/>
    </row>
    <row r="854" spans="1:7" x14ac:dyDescent="0.25">
      <c r="A854" s="30"/>
      <c r="B854" s="30"/>
      <c r="C854" s="30"/>
      <c r="D854" s="30"/>
      <c r="E854" s="30"/>
      <c r="F854" s="30"/>
      <c r="G854" s="84"/>
    </row>
    <row r="855" spans="1:7" x14ac:dyDescent="0.25">
      <c r="A855" s="30"/>
      <c r="B855" s="30"/>
      <c r="C855" s="30"/>
      <c r="D855" s="30"/>
      <c r="E855" s="30"/>
      <c r="F855" s="30"/>
      <c r="G855" s="84"/>
    </row>
    <row r="856" spans="1:7" x14ac:dyDescent="0.25">
      <c r="A856" s="30"/>
      <c r="B856" s="30"/>
      <c r="C856" s="30"/>
      <c r="D856" s="30"/>
      <c r="E856" s="30"/>
      <c r="F856" s="30"/>
      <c r="G856" s="84"/>
    </row>
    <row r="857" spans="1:7" x14ac:dyDescent="0.25">
      <c r="A857" s="30"/>
      <c r="B857" s="30"/>
      <c r="C857" s="30"/>
      <c r="D857" s="30"/>
      <c r="E857" s="30"/>
      <c r="F857" s="30"/>
      <c r="G857" s="84"/>
    </row>
    <row r="858" spans="1:7" x14ac:dyDescent="0.25">
      <c r="A858" s="30"/>
      <c r="B858" s="30"/>
      <c r="C858" s="30"/>
      <c r="D858" s="30"/>
      <c r="E858" s="30"/>
      <c r="F858" s="30"/>
      <c r="G858" s="84"/>
    </row>
    <row r="859" spans="1:7" x14ac:dyDescent="0.25">
      <c r="A859" s="30"/>
      <c r="B859" s="30"/>
      <c r="C859" s="30"/>
      <c r="D859" s="30"/>
      <c r="E859" s="30"/>
      <c r="F859" s="30"/>
      <c r="G859" s="84"/>
    </row>
    <row r="860" spans="1:7" x14ac:dyDescent="0.25">
      <c r="A860" s="30"/>
      <c r="B860" s="30"/>
      <c r="C860" s="30"/>
      <c r="D860" s="30"/>
      <c r="E860" s="30"/>
      <c r="F860" s="30"/>
      <c r="G860" s="84"/>
    </row>
    <row r="861" spans="1:7" x14ac:dyDescent="0.25">
      <c r="A861" s="30"/>
      <c r="B861" s="30"/>
      <c r="C861" s="30"/>
      <c r="D861" s="30"/>
      <c r="E861" s="30"/>
      <c r="F861" s="30"/>
      <c r="G861" s="84"/>
    </row>
    <row r="862" spans="1:7" x14ac:dyDescent="0.25">
      <c r="A862" s="30"/>
      <c r="B862" s="30"/>
      <c r="C862" s="30"/>
      <c r="D862" s="30"/>
      <c r="E862" s="30"/>
      <c r="F862" s="30"/>
      <c r="G862" s="14"/>
    </row>
    <row r="863" spans="1:7" x14ac:dyDescent="0.25">
      <c r="A863" s="30"/>
      <c r="B863" s="30"/>
      <c r="C863" s="30"/>
      <c r="D863" s="30"/>
      <c r="E863" s="30"/>
      <c r="F863" s="30"/>
      <c r="G863" s="84"/>
    </row>
    <row r="864" spans="1:7" x14ac:dyDescent="0.25">
      <c r="A864" s="30"/>
      <c r="B864" s="30"/>
      <c r="C864" s="30"/>
      <c r="D864" s="30"/>
      <c r="E864" s="30"/>
      <c r="F864" s="30"/>
      <c r="G864" s="84"/>
    </row>
    <row r="865" spans="1:7" x14ac:dyDescent="0.25">
      <c r="A865" s="30"/>
      <c r="B865" s="30"/>
      <c r="C865" s="30"/>
      <c r="D865" s="30"/>
      <c r="E865" s="30"/>
      <c r="F865" s="30"/>
      <c r="G865" s="84"/>
    </row>
    <row r="866" spans="1:7" x14ac:dyDescent="0.25">
      <c r="A866" s="30"/>
      <c r="B866" s="30"/>
      <c r="C866" s="30"/>
      <c r="D866" s="30"/>
      <c r="E866" s="30"/>
      <c r="F866" s="30"/>
      <c r="G866" s="84"/>
    </row>
    <row r="867" spans="1:7" x14ac:dyDescent="0.25">
      <c r="A867" s="30"/>
      <c r="B867" s="30"/>
      <c r="C867" s="30"/>
      <c r="D867" s="30"/>
      <c r="E867" s="30"/>
      <c r="F867" s="30"/>
      <c r="G867" s="84"/>
    </row>
    <row r="868" spans="1:7" x14ac:dyDescent="0.25">
      <c r="A868" s="30"/>
      <c r="B868" s="30"/>
      <c r="C868" s="30"/>
      <c r="D868" s="30"/>
      <c r="E868" s="30"/>
      <c r="F868" s="30"/>
      <c r="G868" s="84"/>
    </row>
    <row r="869" spans="1:7" x14ac:dyDescent="0.25">
      <c r="A869" s="30"/>
      <c r="B869" s="30"/>
      <c r="C869" s="30"/>
      <c r="D869" s="30"/>
      <c r="E869" s="30"/>
      <c r="F869" s="30"/>
      <c r="G869" s="84"/>
    </row>
    <row r="870" spans="1:7" x14ac:dyDescent="0.25">
      <c r="A870" s="30"/>
      <c r="B870" s="30"/>
      <c r="C870" s="30"/>
      <c r="D870" s="30"/>
      <c r="E870" s="30"/>
      <c r="F870" s="30"/>
      <c r="G870" s="84"/>
    </row>
    <row r="871" spans="1:7" x14ac:dyDescent="0.25">
      <c r="A871" s="30"/>
      <c r="B871" s="30"/>
      <c r="C871" s="30"/>
      <c r="D871" s="30"/>
      <c r="E871" s="30"/>
      <c r="F871" s="30"/>
      <c r="G871" s="14"/>
    </row>
    <row r="872" spans="1:7" x14ac:dyDescent="0.25">
      <c r="A872" s="30"/>
      <c r="B872" s="30"/>
      <c r="C872" s="30"/>
      <c r="D872" s="30"/>
      <c r="E872" s="30"/>
      <c r="F872" s="30"/>
      <c r="G872" s="13"/>
    </row>
    <row r="873" spans="1:7" x14ac:dyDescent="0.25">
      <c r="A873" s="30"/>
      <c r="B873" s="30"/>
      <c r="C873" s="30"/>
      <c r="D873" s="30"/>
      <c r="E873" s="30"/>
      <c r="F873" s="30"/>
      <c r="G873" s="84"/>
    </row>
    <row r="874" spans="1:7" x14ac:dyDescent="0.25">
      <c r="A874" s="30"/>
      <c r="B874" s="30"/>
      <c r="C874" s="30"/>
      <c r="D874" s="30"/>
      <c r="E874" s="30"/>
      <c r="F874" s="30"/>
      <c r="G874" s="84"/>
    </row>
    <row r="875" spans="1:7" x14ac:dyDescent="0.25">
      <c r="A875" s="30"/>
      <c r="B875" s="30"/>
      <c r="C875" s="30"/>
      <c r="D875" s="30"/>
      <c r="E875" s="30"/>
      <c r="F875" s="30"/>
      <c r="G875" s="84"/>
    </row>
    <row r="876" spans="1:7" x14ac:dyDescent="0.25">
      <c r="A876" s="30"/>
      <c r="B876" s="30"/>
      <c r="C876" s="30"/>
      <c r="D876" s="30"/>
      <c r="E876" s="30"/>
      <c r="F876" s="30"/>
      <c r="G876" s="84"/>
    </row>
    <row r="877" spans="1:7" x14ac:dyDescent="0.25">
      <c r="A877" s="30"/>
      <c r="B877" s="30"/>
      <c r="C877" s="30"/>
      <c r="D877" s="30"/>
      <c r="E877" s="30"/>
      <c r="F877" s="30"/>
      <c r="G877" s="84"/>
    </row>
    <row r="878" spans="1:7" x14ac:dyDescent="0.25">
      <c r="A878" s="30"/>
      <c r="B878" s="30"/>
      <c r="C878" s="30"/>
      <c r="D878" s="30"/>
      <c r="E878" s="30"/>
      <c r="F878" s="30"/>
      <c r="G878" s="84"/>
    </row>
    <row r="879" spans="1:7" x14ac:dyDescent="0.25">
      <c r="A879" s="30"/>
      <c r="B879" s="30"/>
      <c r="C879" s="30"/>
      <c r="D879" s="30"/>
      <c r="E879" s="30"/>
      <c r="F879" s="30"/>
      <c r="G879" s="84"/>
    </row>
    <row r="880" spans="1:7" x14ac:dyDescent="0.25">
      <c r="A880" s="30"/>
      <c r="B880" s="30"/>
      <c r="C880" s="30"/>
      <c r="D880" s="30"/>
      <c r="E880" s="30"/>
      <c r="F880" s="30"/>
      <c r="G880" s="84"/>
    </row>
    <row r="881" spans="1:7" x14ac:dyDescent="0.25">
      <c r="A881" s="30"/>
      <c r="B881" s="30"/>
      <c r="C881" s="30"/>
      <c r="D881" s="30"/>
      <c r="E881" s="30"/>
      <c r="F881" s="30"/>
      <c r="G881" s="84"/>
    </row>
    <row r="882" spans="1:7" x14ac:dyDescent="0.25">
      <c r="A882" s="30"/>
      <c r="B882" s="30"/>
      <c r="C882" s="30"/>
      <c r="D882" s="30"/>
      <c r="E882" s="30"/>
      <c r="F882" s="30"/>
      <c r="G882" s="84"/>
    </row>
    <row r="883" spans="1:7" x14ac:dyDescent="0.25">
      <c r="A883" s="30"/>
      <c r="B883" s="30"/>
      <c r="C883" s="30"/>
      <c r="D883" s="30"/>
      <c r="E883" s="30"/>
      <c r="F883" s="30"/>
      <c r="G883" s="84"/>
    </row>
    <row r="884" spans="1:7" x14ac:dyDescent="0.25">
      <c r="A884" s="30"/>
      <c r="B884" s="30"/>
      <c r="C884" s="30"/>
      <c r="D884" s="30"/>
      <c r="E884" s="30"/>
      <c r="F884" s="30"/>
      <c r="G884" s="84"/>
    </row>
    <row r="885" spans="1:7" x14ac:dyDescent="0.25">
      <c r="A885" s="30"/>
      <c r="B885" s="30"/>
      <c r="C885" s="30"/>
      <c r="D885" s="30"/>
      <c r="E885" s="30"/>
      <c r="F885" s="30"/>
      <c r="G885" s="84"/>
    </row>
    <row r="886" spans="1:7" x14ac:dyDescent="0.25">
      <c r="A886" s="30"/>
      <c r="B886" s="30"/>
      <c r="C886" s="30"/>
      <c r="D886" s="30"/>
      <c r="E886" s="30"/>
      <c r="F886" s="30"/>
      <c r="G886" s="84"/>
    </row>
    <row r="887" spans="1:7" x14ac:dyDescent="0.25">
      <c r="A887" s="30"/>
      <c r="B887" s="30"/>
      <c r="C887" s="30"/>
      <c r="D887" s="30"/>
      <c r="E887" s="30"/>
      <c r="F887" s="30"/>
      <c r="G887" s="84"/>
    </row>
    <row r="888" spans="1:7" x14ac:dyDescent="0.25">
      <c r="A888" s="30"/>
      <c r="B888" s="30"/>
      <c r="C888" s="30"/>
      <c r="D888" s="30"/>
      <c r="E888" s="30"/>
      <c r="F888" s="30"/>
      <c r="G888" s="84"/>
    </row>
    <row r="889" spans="1:7" x14ac:dyDescent="0.25">
      <c r="A889" s="30"/>
      <c r="B889" s="30"/>
      <c r="C889" s="30"/>
      <c r="D889" s="30"/>
      <c r="E889" s="30"/>
      <c r="F889" s="30"/>
      <c r="G889" s="84"/>
    </row>
    <row r="890" spans="1:7" x14ac:dyDescent="0.25">
      <c r="A890" s="30"/>
      <c r="B890" s="30"/>
      <c r="C890" s="30"/>
      <c r="D890" s="30"/>
      <c r="E890" s="30"/>
      <c r="F890" s="30"/>
      <c r="G890" s="14"/>
    </row>
    <row r="891" spans="1:7" x14ac:dyDescent="0.25">
      <c r="A891" s="30"/>
      <c r="B891" s="30"/>
      <c r="C891" s="30"/>
      <c r="D891" s="30"/>
      <c r="E891" s="30"/>
      <c r="F891" s="30"/>
      <c r="G891" s="14"/>
    </row>
    <row r="892" spans="1:7" x14ac:dyDescent="0.25">
      <c r="A892" s="30"/>
      <c r="B892" s="30"/>
      <c r="C892" s="30"/>
      <c r="D892" s="30"/>
      <c r="E892" s="30"/>
      <c r="F892" s="30"/>
      <c r="G892" s="14"/>
    </row>
    <row r="893" spans="1:7" x14ac:dyDescent="0.25">
      <c r="A893" s="30"/>
      <c r="B893" s="30"/>
      <c r="C893" s="30"/>
      <c r="D893" s="30"/>
      <c r="E893" s="30"/>
      <c r="F893" s="30"/>
      <c r="G893" s="13"/>
    </row>
    <row r="894" spans="1:7" x14ac:dyDescent="0.25">
      <c r="A894" s="30"/>
      <c r="B894" s="30"/>
      <c r="C894" s="30"/>
      <c r="D894" s="30"/>
      <c r="E894" s="30"/>
      <c r="F894" s="30"/>
      <c r="G894" s="13"/>
    </row>
    <row r="895" spans="1:7" x14ac:dyDescent="0.25">
      <c r="A895" s="30"/>
      <c r="B895" s="30"/>
      <c r="C895" s="30"/>
      <c r="D895" s="30"/>
      <c r="E895" s="30"/>
      <c r="F895" s="30"/>
      <c r="G895" s="16"/>
    </row>
    <row r="896" spans="1:7" x14ac:dyDescent="0.25">
      <c r="A896" s="30"/>
      <c r="B896" s="30"/>
      <c r="C896" s="30"/>
      <c r="D896" s="30"/>
      <c r="E896" s="30"/>
      <c r="F896" s="30"/>
      <c r="G896" s="16"/>
    </row>
    <row r="897" spans="1:7" x14ac:dyDescent="0.25">
      <c r="A897" s="30"/>
      <c r="B897" s="30"/>
      <c r="C897" s="30"/>
      <c r="D897" s="30"/>
      <c r="E897" s="30"/>
      <c r="F897" s="30"/>
      <c r="G897" s="16"/>
    </row>
    <row r="898" spans="1:7" x14ac:dyDescent="0.25">
      <c r="A898" s="30"/>
      <c r="B898" s="30"/>
      <c r="C898" s="30"/>
      <c r="D898" s="30"/>
      <c r="E898" s="30"/>
      <c r="F898" s="30"/>
      <c r="G898" s="16"/>
    </row>
    <row r="899" spans="1:7" x14ac:dyDescent="0.25">
      <c r="A899" s="30"/>
      <c r="B899" s="30"/>
      <c r="C899" s="30"/>
      <c r="D899" s="30"/>
      <c r="E899" s="30"/>
      <c r="F899" s="30"/>
      <c r="G899" s="16"/>
    </row>
    <row r="900" spans="1:7" x14ac:dyDescent="0.25">
      <c r="A900" s="30"/>
      <c r="B900" s="30"/>
      <c r="C900" s="30"/>
      <c r="D900" s="30"/>
      <c r="E900" s="30"/>
      <c r="F900" s="30"/>
      <c r="G900" s="16"/>
    </row>
    <row r="901" spans="1:7" x14ac:dyDescent="0.25">
      <c r="A901" s="30"/>
      <c r="B901" s="30"/>
      <c r="C901" s="30"/>
      <c r="D901" s="30"/>
      <c r="E901" s="30"/>
      <c r="F901" s="30"/>
      <c r="G901" s="16"/>
    </row>
    <row r="902" spans="1:7" x14ac:dyDescent="0.25">
      <c r="A902" s="30"/>
      <c r="B902" s="30"/>
      <c r="C902" s="30"/>
      <c r="D902" s="30"/>
      <c r="E902" s="30"/>
      <c r="F902" s="30"/>
      <c r="G902" s="16"/>
    </row>
    <row r="903" spans="1:7" x14ac:dyDescent="0.25">
      <c r="A903" s="30"/>
      <c r="B903" s="30"/>
      <c r="C903" s="30"/>
      <c r="D903" s="30"/>
      <c r="E903" s="30"/>
      <c r="F903" s="30"/>
      <c r="G903" s="13"/>
    </row>
    <row r="904" spans="1:7" x14ac:dyDescent="0.25">
      <c r="A904" s="30"/>
      <c r="B904" s="30"/>
      <c r="C904" s="30"/>
      <c r="D904" s="30"/>
      <c r="E904" s="30"/>
      <c r="F904" s="30"/>
      <c r="G904" s="16"/>
    </row>
    <row r="905" spans="1:7" x14ac:dyDescent="0.25">
      <c r="A905" s="30"/>
      <c r="B905" s="30"/>
      <c r="C905" s="30"/>
      <c r="D905" s="30"/>
      <c r="E905" s="30"/>
      <c r="F905" s="30"/>
      <c r="G905" s="16"/>
    </row>
    <row r="906" spans="1:7" x14ac:dyDescent="0.25">
      <c r="A906" s="30"/>
      <c r="B906" s="30"/>
      <c r="C906" s="30"/>
      <c r="D906" s="30"/>
      <c r="E906" s="30"/>
      <c r="F906" s="30"/>
      <c r="G906" s="16"/>
    </row>
    <row r="907" spans="1:7" x14ac:dyDescent="0.25">
      <c r="A907" s="30"/>
      <c r="B907" s="30"/>
      <c r="C907" s="30"/>
      <c r="D907" s="30"/>
      <c r="E907" s="30"/>
      <c r="F907" s="30"/>
      <c r="G907" s="17"/>
    </row>
    <row r="908" spans="1:7" x14ac:dyDescent="0.25">
      <c r="A908" s="30"/>
      <c r="B908" s="30"/>
      <c r="C908" s="30"/>
      <c r="D908" s="30"/>
      <c r="E908" s="30"/>
      <c r="F908" s="30"/>
      <c r="G908" s="16"/>
    </row>
    <row r="909" spans="1:7" x14ac:dyDescent="0.25">
      <c r="A909" s="30"/>
      <c r="B909" s="30"/>
      <c r="C909" s="30"/>
      <c r="D909" s="30"/>
      <c r="E909" s="30"/>
      <c r="F909" s="30"/>
      <c r="G909" s="16"/>
    </row>
    <row r="910" spans="1:7" x14ac:dyDescent="0.25">
      <c r="A910" s="30"/>
      <c r="B910" s="30"/>
      <c r="C910" s="30"/>
      <c r="D910" s="30"/>
      <c r="E910" s="30"/>
      <c r="F910" s="30"/>
      <c r="G910" s="16"/>
    </row>
    <row r="911" spans="1:7" x14ac:dyDescent="0.25">
      <c r="A911" s="30"/>
      <c r="B911" s="30"/>
      <c r="C911" s="30"/>
      <c r="D911" s="30"/>
      <c r="E911" s="30"/>
      <c r="F911" s="30"/>
      <c r="G911" s="16"/>
    </row>
    <row r="912" spans="1:7" x14ac:dyDescent="0.25">
      <c r="A912" s="30"/>
      <c r="B912" s="30"/>
      <c r="C912" s="30"/>
      <c r="D912" s="30"/>
      <c r="E912" s="30"/>
      <c r="F912" s="30"/>
      <c r="G912" s="16"/>
    </row>
    <row r="913" spans="1:7" x14ac:dyDescent="0.25">
      <c r="A913" s="30"/>
      <c r="B913" s="30"/>
      <c r="C913" s="30"/>
      <c r="D913" s="30"/>
      <c r="E913" s="30"/>
      <c r="F913" s="30"/>
      <c r="G913" s="16"/>
    </row>
    <row r="914" spans="1:7" x14ac:dyDescent="0.25">
      <c r="A914" s="30"/>
      <c r="B914" s="30"/>
      <c r="C914" s="30"/>
      <c r="D914" s="30"/>
      <c r="E914" s="30"/>
      <c r="F914" s="30"/>
      <c r="G914" s="13"/>
    </row>
    <row r="915" spans="1:7" x14ac:dyDescent="0.25">
      <c r="A915" s="30"/>
      <c r="B915" s="30"/>
      <c r="C915" s="30"/>
      <c r="D915" s="30"/>
      <c r="E915" s="30"/>
      <c r="F915" s="30"/>
      <c r="G915" s="16"/>
    </row>
    <row r="916" spans="1:7" x14ac:dyDescent="0.25">
      <c r="A916" s="30"/>
      <c r="B916" s="30"/>
      <c r="C916" s="30"/>
      <c r="D916" s="30"/>
      <c r="E916" s="30"/>
      <c r="F916" s="30"/>
      <c r="G916" s="13"/>
    </row>
    <row r="917" spans="1:7" x14ac:dyDescent="0.25">
      <c r="A917" s="30"/>
      <c r="B917" s="30"/>
      <c r="C917" s="30"/>
      <c r="D917" s="30"/>
      <c r="E917" s="30"/>
      <c r="F917" s="30"/>
      <c r="G917" s="13"/>
    </row>
    <row r="918" spans="1:7" x14ac:dyDescent="0.25">
      <c r="A918" s="30"/>
      <c r="B918" s="30"/>
      <c r="C918" s="30"/>
      <c r="D918" s="30"/>
      <c r="E918" s="30"/>
      <c r="F918" s="30"/>
      <c r="G918" s="13"/>
    </row>
    <row r="919" spans="1:7" x14ac:dyDescent="0.25">
      <c r="A919" s="30"/>
      <c r="B919" s="30"/>
      <c r="C919" s="30"/>
      <c r="D919" s="30"/>
      <c r="E919" s="30"/>
      <c r="F919" s="30"/>
      <c r="G919" s="13"/>
    </row>
    <row r="920" spans="1:7" x14ac:dyDescent="0.25">
      <c r="A920" s="30"/>
      <c r="B920" s="30"/>
      <c r="C920" s="30"/>
      <c r="D920" s="30"/>
      <c r="E920" s="30"/>
      <c r="F920" s="30"/>
      <c r="G920" s="14"/>
    </row>
    <row r="921" spans="1:7" x14ac:dyDescent="0.25">
      <c r="A921" s="30"/>
      <c r="B921" s="30"/>
      <c r="C921" s="30"/>
      <c r="D921" s="30"/>
      <c r="E921" s="30"/>
      <c r="F921" s="30"/>
      <c r="G921" s="14"/>
    </row>
    <row r="922" spans="1:7" x14ac:dyDescent="0.25">
      <c r="A922" s="30"/>
      <c r="B922" s="30"/>
      <c r="C922" s="30"/>
      <c r="D922" s="30"/>
      <c r="E922" s="30"/>
      <c r="F922" s="30"/>
      <c r="G922" s="14"/>
    </row>
    <row r="923" spans="1:7" x14ac:dyDescent="0.25">
      <c r="A923" s="30"/>
      <c r="B923" s="30"/>
      <c r="C923" s="30"/>
      <c r="D923" s="30"/>
      <c r="E923" s="30"/>
      <c r="F923" s="30"/>
      <c r="G923" s="13"/>
    </row>
    <row r="924" spans="1:7" x14ac:dyDescent="0.25">
      <c r="A924" s="30"/>
      <c r="B924" s="30"/>
      <c r="C924" s="30"/>
      <c r="D924" s="30"/>
      <c r="E924" s="30"/>
      <c r="F924" s="30"/>
      <c r="G924" s="16"/>
    </row>
    <row r="925" spans="1:7" x14ac:dyDescent="0.25">
      <c r="A925" s="30"/>
      <c r="B925" s="30"/>
      <c r="C925" s="30"/>
      <c r="D925" s="30"/>
      <c r="E925" s="30"/>
      <c r="F925" s="30"/>
      <c r="G925" s="16"/>
    </row>
    <row r="926" spans="1:7" x14ac:dyDescent="0.25">
      <c r="A926" s="30"/>
      <c r="B926" s="30"/>
      <c r="C926" s="30"/>
      <c r="D926" s="30"/>
      <c r="E926" s="30"/>
      <c r="F926" s="30"/>
      <c r="G926" s="16"/>
    </row>
    <row r="927" spans="1:7" x14ac:dyDescent="0.25">
      <c r="A927" s="30"/>
      <c r="B927" s="30"/>
      <c r="C927" s="30"/>
      <c r="D927" s="30"/>
      <c r="E927" s="30"/>
      <c r="F927" s="30"/>
      <c r="G927" s="16"/>
    </row>
    <row r="928" spans="1:7" x14ac:dyDescent="0.25">
      <c r="A928" s="30"/>
      <c r="B928" s="30"/>
      <c r="C928" s="30"/>
      <c r="D928" s="30"/>
      <c r="E928" s="30"/>
      <c r="F928" s="30"/>
      <c r="G928" s="16"/>
    </row>
    <row r="929" spans="1:7" x14ac:dyDescent="0.25">
      <c r="A929" s="30"/>
      <c r="B929" s="30"/>
      <c r="C929" s="30"/>
      <c r="D929" s="30"/>
      <c r="E929" s="30"/>
      <c r="F929" s="30"/>
      <c r="G929" s="16"/>
    </row>
    <row r="930" spans="1:7" x14ac:dyDescent="0.25">
      <c r="A930" s="30"/>
      <c r="B930" s="30"/>
      <c r="C930" s="30"/>
      <c r="D930" s="30"/>
      <c r="E930" s="30"/>
      <c r="F930" s="30"/>
      <c r="G930" s="16"/>
    </row>
    <row r="931" spans="1:7" x14ac:dyDescent="0.25">
      <c r="A931" s="30"/>
      <c r="B931" s="30"/>
      <c r="C931" s="30"/>
      <c r="D931" s="30"/>
      <c r="E931" s="30"/>
      <c r="F931" s="30"/>
      <c r="G931" s="14"/>
    </row>
    <row r="932" spans="1:7" x14ac:dyDescent="0.25">
      <c r="A932" s="30"/>
      <c r="B932" s="30"/>
      <c r="C932" s="30"/>
      <c r="D932" s="30"/>
      <c r="E932" s="30"/>
      <c r="F932" s="30"/>
      <c r="G932" s="14"/>
    </row>
    <row r="933" spans="1:7" x14ac:dyDescent="0.25">
      <c r="A933" s="30"/>
      <c r="B933" s="30"/>
      <c r="C933" s="30"/>
      <c r="D933" s="30"/>
      <c r="E933" s="30"/>
      <c r="F933" s="30"/>
      <c r="G933" s="13"/>
    </row>
    <row r="934" spans="1:7" x14ac:dyDescent="0.25">
      <c r="A934" s="30"/>
      <c r="B934" s="30"/>
      <c r="C934" s="30"/>
      <c r="D934" s="30"/>
      <c r="E934" s="30"/>
      <c r="F934" s="30"/>
      <c r="G934" s="16"/>
    </row>
    <row r="935" spans="1:7" x14ac:dyDescent="0.25">
      <c r="A935" s="30"/>
      <c r="B935" s="30"/>
      <c r="C935" s="30"/>
      <c r="D935" s="30"/>
      <c r="E935" s="30"/>
      <c r="F935" s="30"/>
      <c r="G935" s="13"/>
    </row>
    <row r="936" spans="1:7" x14ac:dyDescent="0.25">
      <c r="A936" s="30"/>
      <c r="B936" s="30"/>
      <c r="C936" s="30"/>
      <c r="D936" s="30"/>
      <c r="E936" s="30"/>
      <c r="F936" s="30"/>
      <c r="G936" s="13"/>
    </row>
    <row r="937" spans="1:7" x14ac:dyDescent="0.25">
      <c r="A937" s="30"/>
      <c r="B937" s="30"/>
      <c r="C937" s="30"/>
      <c r="D937" s="30"/>
      <c r="E937" s="30"/>
      <c r="F937" s="30"/>
      <c r="G937" s="13"/>
    </row>
    <row r="938" spans="1:7" x14ac:dyDescent="0.25">
      <c r="A938" s="30"/>
      <c r="B938" s="30"/>
      <c r="C938" s="30"/>
      <c r="D938" s="30"/>
      <c r="E938" s="30"/>
      <c r="F938" s="30"/>
      <c r="G938" s="13"/>
    </row>
    <row r="939" spans="1:7" x14ac:dyDescent="0.25">
      <c r="A939" s="30"/>
      <c r="B939" s="30"/>
      <c r="C939" s="30"/>
      <c r="D939" s="30"/>
      <c r="E939" s="30"/>
      <c r="F939" s="30"/>
      <c r="G939" s="14"/>
    </row>
    <row r="940" spans="1:7" x14ac:dyDescent="0.25">
      <c r="A940" s="30"/>
      <c r="B940" s="30"/>
      <c r="C940" s="30"/>
      <c r="D940" s="30"/>
      <c r="E940" s="30"/>
      <c r="F940" s="30"/>
      <c r="G940" s="17"/>
    </row>
    <row r="941" spans="1:7" x14ac:dyDescent="0.25">
      <c r="A941" s="30"/>
      <c r="B941" s="30"/>
      <c r="C941" s="30"/>
      <c r="D941" s="30"/>
      <c r="E941" s="30"/>
      <c r="F941" s="30"/>
      <c r="G941" s="17"/>
    </row>
    <row r="942" spans="1:7" x14ac:dyDescent="0.25">
      <c r="A942" s="30"/>
      <c r="B942" s="30"/>
      <c r="C942" s="30"/>
      <c r="D942" s="30"/>
      <c r="E942" s="30"/>
      <c r="F942" s="30"/>
      <c r="G942" s="13"/>
    </row>
    <row r="943" spans="1:7" x14ac:dyDescent="0.25">
      <c r="A943" s="30"/>
      <c r="B943" s="30"/>
      <c r="C943" s="30"/>
      <c r="D943" s="30"/>
      <c r="E943" s="30"/>
      <c r="F943" s="30"/>
      <c r="G943" s="13"/>
    </row>
    <row r="944" spans="1:7" x14ac:dyDescent="0.25">
      <c r="A944" s="30"/>
      <c r="B944" s="30"/>
      <c r="C944" s="30"/>
      <c r="D944" s="30"/>
      <c r="E944" s="30"/>
      <c r="F944" s="30"/>
      <c r="G944" s="13"/>
    </row>
    <row r="945" spans="1:7" x14ac:dyDescent="0.25">
      <c r="A945" s="30"/>
      <c r="B945" s="30"/>
      <c r="C945" s="30"/>
      <c r="D945" s="30"/>
      <c r="E945" s="30"/>
      <c r="F945" s="30"/>
      <c r="G945" s="13"/>
    </row>
    <row r="946" spans="1:7" x14ac:dyDescent="0.25">
      <c r="A946" s="30"/>
      <c r="B946" s="30"/>
      <c r="C946" s="30"/>
      <c r="D946" s="30"/>
      <c r="E946" s="30"/>
      <c r="F946" s="30"/>
      <c r="G946" s="16"/>
    </row>
    <row r="947" spans="1:7" x14ac:dyDescent="0.25">
      <c r="A947" s="30"/>
      <c r="B947" s="30"/>
      <c r="C947" s="30"/>
      <c r="D947" s="30"/>
      <c r="E947" s="30"/>
      <c r="F947" s="30"/>
      <c r="G947" s="16"/>
    </row>
    <row r="948" spans="1:7" x14ac:dyDescent="0.25">
      <c r="A948" s="30"/>
      <c r="B948" s="30"/>
      <c r="C948" s="30"/>
      <c r="D948" s="30"/>
      <c r="E948" s="30"/>
      <c r="F948" s="30"/>
      <c r="G948" s="16"/>
    </row>
    <row r="949" spans="1:7" x14ac:dyDescent="0.25">
      <c r="A949" s="30"/>
      <c r="B949" s="30"/>
      <c r="C949" s="30"/>
      <c r="D949" s="30"/>
      <c r="E949" s="30"/>
      <c r="F949" s="30"/>
      <c r="G949" s="16"/>
    </row>
    <row r="950" spans="1:7" x14ac:dyDescent="0.25">
      <c r="A950" s="30"/>
      <c r="B950" s="30"/>
      <c r="C950" s="30"/>
      <c r="D950" s="30"/>
      <c r="E950" s="30"/>
      <c r="F950" s="30"/>
      <c r="G950" s="16"/>
    </row>
    <row r="951" spans="1:7" x14ac:dyDescent="0.25">
      <c r="A951" s="30"/>
      <c r="B951" s="30"/>
      <c r="C951" s="30"/>
      <c r="D951" s="30"/>
      <c r="E951" s="30"/>
      <c r="F951" s="30"/>
      <c r="G951" s="14"/>
    </row>
    <row r="952" spans="1:7" x14ac:dyDescent="0.25">
      <c r="A952" s="30"/>
      <c r="B952" s="30"/>
      <c r="C952" s="30"/>
      <c r="D952" s="30"/>
      <c r="E952" s="30"/>
      <c r="F952" s="30"/>
      <c r="G952" s="16"/>
    </row>
    <row r="953" spans="1:7" x14ac:dyDescent="0.25">
      <c r="A953" s="30"/>
      <c r="B953" s="30"/>
      <c r="C953" s="30"/>
      <c r="D953" s="30"/>
      <c r="E953" s="30"/>
      <c r="F953" s="30"/>
      <c r="G953" s="16"/>
    </row>
    <row r="954" spans="1:7" x14ac:dyDescent="0.25">
      <c r="A954" s="30"/>
      <c r="B954" s="30"/>
      <c r="C954" s="30"/>
      <c r="D954" s="30"/>
      <c r="E954" s="30"/>
      <c r="F954" s="30"/>
      <c r="G954" s="16"/>
    </row>
    <row r="955" spans="1:7" x14ac:dyDescent="0.25">
      <c r="A955" s="30"/>
      <c r="B955" s="30"/>
      <c r="C955" s="30"/>
      <c r="D955" s="30"/>
      <c r="E955" s="30"/>
      <c r="F955" s="30"/>
      <c r="G955" s="16"/>
    </row>
    <row r="956" spans="1:7" x14ac:dyDescent="0.25">
      <c r="A956" s="30"/>
      <c r="B956" s="30"/>
      <c r="C956" s="30"/>
      <c r="D956" s="30"/>
      <c r="E956" s="30"/>
      <c r="F956" s="30"/>
      <c r="G956" s="16"/>
    </row>
    <row r="957" spans="1:7" x14ac:dyDescent="0.25">
      <c r="A957" s="30"/>
      <c r="B957" s="30"/>
      <c r="C957" s="30"/>
      <c r="D957" s="30"/>
      <c r="E957" s="30"/>
      <c r="F957" s="30"/>
      <c r="G957" s="16"/>
    </row>
    <row r="958" spans="1:7" x14ac:dyDescent="0.25">
      <c r="A958" s="30"/>
      <c r="B958" s="30"/>
      <c r="C958" s="30"/>
      <c r="D958" s="30"/>
      <c r="E958" s="30"/>
      <c r="F958" s="30"/>
      <c r="G958" s="16"/>
    </row>
    <row r="959" spans="1:7" x14ac:dyDescent="0.25">
      <c r="A959" s="30"/>
      <c r="B959" s="30"/>
      <c r="C959" s="30"/>
      <c r="D959" s="30"/>
      <c r="E959" s="30"/>
      <c r="F959" s="30"/>
      <c r="G959" s="16"/>
    </row>
    <row r="960" spans="1:7" x14ac:dyDescent="0.25">
      <c r="A960" s="30"/>
      <c r="B960" s="30"/>
      <c r="C960" s="30"/>
      <c r="D960" s="30"/>
      <c r="E960" s="30"/>
      <c r="F960" s="30"/>
      <c r="G960" s="16"/>
    </row>
    <row r="961" spans="1:7" x14ac:dyDescent="0.25">
      <c r="A961" s="30"/>
      <c r="B961" s="30"/>
      <c r="C961" s="30"/>
      <c r="D961" s="30"/>
      <c r="E961" s="30"/>
      <c r="F961" s="30"/>
      <c r="G961" s="14"/>
    </row>
    <row r="962" spans="1:7" x14ac:dyDescent="0.25">
      <c r="A962" s="30"/>
      <c r="B962" s="30"/>
      <c r="C962" s="30"/>
      <c r="D962" s="30"/>
      <c r="E962" s="30"/>
      <c r="F962" s="30"/>
      <c r="G962" s="14"/>
    </row>
    <row r="963" spans="1:7" x14ac:dyDescent="0.25">
      <c r="A963" s="30"/>
      <c r="B963" s="30"/>
      <c r="C963" s="30"/>
      <c r="D963" s="30"/>
      <c r="E963" s="30"/>
      <c r="F963" s="30"/>
      <c r="G963" s="13"/>
    </row>
    <row r="964" spans="1:7" x14ac:dyDescent="0.25">
      <c r="A964" s="30"/>
      <c r="B964" s="30"/>
      <c r="C964" s="30"/>
      <c r="D964" s="30"/>
      <c r="E964" s="30"/>
      <c r="F964" s="30"/>
      <c r="G964" s="13"/>
    </row>
    <row r="965" spans="1:7" x14ac:dyDescent="0.25">
      <c r="A965" s="30"/>
      <c r="B965" s="30"/>
      <c r="C965" s="30"/>
      <c r="D965" s="30"/>
      <c r="E965" s="30"/>
      <c r="F965" s="30"/>
      <c r="G965" s="16"/>
    </row>
    <row r="966" spans="1:7" x14ac:dyDescent="0.25">
      <c r="A966" s="30"/>
      <c r="B966" s="30"/>
      <c r="C966" s="30"/>
      <c r="D966" s="30"/>
      <c r="E966" s="30"/>
      <c r="F966" s="30"/>
      <c r="G966" s="16"/>
    </row>
    <row r="967" spans="1:7" x14ac:dyDescent="0.25">
      <c r="A967" s="30"/>
      <c r="B967" s="30"/>
      <c r="C967" s="30"/>
      <c r="D967" s="30"/>
      <c r="E967" s="30"/>
      <c r="F967" s="30"/>
      <c r="G967" s="16"/>
    </row>
    <row r="968" spans="1:7" x14ac:dyDescent="0.25">
      <c r="A968" s="30"/>
      <c r="B968" s="30"/>
      <c r="C968" s="30"/>
      <c r="D968" s="30"/>
      <c r="E968" s="30"/>
      <c r="F968" s="30"/>
      <c r="G968" s="16"/>
    </row>
    <row r="969" spans="1:7" x14ac:dyDescent="0.25">
      <c r="A969" s="30"/>
      <c r="B969" s="30"/>
      <c r="C969" s="30"/>
      <c r="D969" s="30"/>
      <c r="E969" s="30"/>
      <c r="F969" s="30"/>
      <c r="G969" s="16"/>
    </row>
    <row r="970" spans="1:7" x14ac:dyDescent="0.25">
      <c r="A970" s="30"/>
      <c r="B970" s="30"/>
      <c r="C970" s="30"/>
      <c r="D970" s="30"/>
      <c r="E970" s="30"/>
      <c r="F970" s="30"/>
      <c r="G970" s="16"/>
    </row>
    <row r="971" spans="1:7" x14ac:dyDescent="0.25">
      <c r="A971" s="30"/>
      <c r="B971" s="30"/>
      <c r="C971" s="30"/>
      <c r="D971" s="30"/>
      <c r="E971" s="30"/>
      <c r="F971" s="30"/>
      <c r="G971" s="17"/>
    </row>
    <row r="972" spans="1:7" x14ac:dyDescent="0.25">
      <c r="A972" s="30"/>
      <c r="B972" s="30"/>
      <c r="C972" s="30"/>
      <c r="D972" s="30"/>
      <c r="E972" s="30"/>
      <c r="F972" s="30"/>
      <c r="G972" s="16"/>
    </row>
    <row r="973" spans="1:7" x14ac:dyDescent="0.25">
      <c r="A973" s="30"/>
      <c r="B973" s="30"/>
      <c r="C973" s="30"/>
      <c r="D973" s="30"/>
      <c r="E973" s="30"/>
      <c r="F973" s="30"/>
      <c r="G973" s="16"/>
    </row>
    <row r="974" spans="1:7" x14ac:dyDescent="0.25">
      <c r="A974" s="30"/>
      <c r="B974" s="30"/>
      <c r="C974" s="30"/>
      <c r="D974" s="30"/>
      <c r="E974" s="30"/>
      <c r="F974" s="30"/>
      <c r="G974" s="16"/>
    </row>
    <row r="975" spans="1:7" x14ac:dyDescent="0.25">
      <c r="A975" s="30"/>
      <c r="B975" s="30"/>
      <c r="C975" s="30"/>
      <c r="D975" s="30"/>
      <c r="E975" s="30"/>
      <c r="F975" s="30"/>
      <c r="G975" s="16"/>
    </row>
    <row r="976" spans="1:7" x14ac:dyDescent="0.25">
      <c r="A976" s="30"/>
      <c r="B976" s="30"/>
      <c r="C976" s="30"/>
      <c r="D976" s="30"/>
      <c r="E976" s="30"/>
      <c r="F976" s="30"/>
      <c r="G976" s="16"/>
    </row>
    <row r="977" spans="1:7" x14ac:dyDescent="0.25">
      <c r="A977" s="30"/>
      <c r="B977" s="30"/>
      <c r="C977" s="30"/>
      <c r="D977" s="30"/>
      <c r="E977" s="30"/>
      <c r="F977" s="30"/>
      <c r="G977" s="16"/>
    </row>
    <row r="978" spans="1:7" x14ac:dyDescent="0.25">
      <c r="A978" s="30"/>
      <c r="B978" s="30"/>
      <c r="C978" s="30"/>
      <c r="D978" s="30"/>
      <c r="E978" s="30"/>
      <c r="F978" s="30"/>
      <c r="G978" s="16"/>
    </row>
    <row r="979" spans="1:7" x14ac:dyDescent="0.25">
      <c r="A979" s="30"/>
      <c r="B979" s="30"/>
      <c r="C979" s="30"/>
      <c r="D979" s="30"/>
      <c r="E979" s="30"/>
      <c r="F979" s="30"/>
      <c r="G979" s="16"/>
    </row>
    <row r="980" spans="1:7" x14ac:dyDescent="0.25">
      <c r="A980" s="30"/>
      <c r="B980" s="30"/>
      <c r="C980" s="30"/>
      <c r="D980" s="30"/>
      <c r="E980" s="30"/>
      <c r="F980" s="30"/>
      <c r="G980" s="16"/>
    </row>
    <row r="981" spans="1:7" x14ac:dyDescent="0.25">
      <c r="A981" s="30"/>
      <c r="B981" s="30"/>
      <c r="C981" s="30"/>
      <c r="D981" s="30"/>
      <c r="E981" s="30"/>
      <c r="F981" s="30"/>
      <c r="G981" s="16"/>
    </row>
    <row r="982" spans="1:7" x14ac:dyDescent="0.25">
      <c r="A982" s="30"/>
      <c r="B982" s="30"/>
      <c r="C982" s="30"/>
      <c r="D982" s="30"/>
      <c r="E982" s="30"/>
      <c r="F982" s="30"/>
      <c r="G982" s="16"/>
    </row>
    <row r="983" spans="1:7" x14ac:dyDescent="0.25">
      <c r="A983" s="30"/>
      <c r="B983" s="30"/>
      <c r="C983" s="30"/>
      <c r="D983" s="30"/>
      <c r="E983" s="30"/>
      <c r="F983" s="30"/>
      <c r="G983" s="16"/>
    </row>
    <row r="984" spans="1:7" x14ac:dyDescent="0.25">
      <c r="A984" s="30"/>
      <c r="B984" s="30"/>
      <c r="C984" s="30"/>
      <c r="D984" s="30"/>
      <c r="E984" s="30"/>
      <c r="F984" s="30"/>
      <c r="G984" s="17"/>
    </row>
    <row r="985" spans="1:7" x14ac:dyDescent="0.25">
      <c r="A985" s="30"/>
      <c r="B985" s="30"/>
      <c r="C985" s="30"/>
      <c r="D985" s="30"/>
      <c r="E985" s="30"/>
      <c r="F985" s="30"/>
      <c r="G985" s="17"/>
    </row>
    <row r="986" spans="1:7" x14ac:dyDescent="0.25">
      <c r="A986" s="30"/>
      <c r="B986" s="30"/>
      <c r="C986" s="30"/>
      <c r="D986" s="30"/>
      <c r="E986" s="30"/>
      <c r="F986" s="30"/>
      <c r="G986" s="16"/>
    </row>
    <row r="987" spans="1:7" x14ac:dyDescent="0.25">
      <c r="A987" s="30"/>
      <c r="B987" s="30"/>
      <c r="C987" s="30"/>
      <c r="D987" s="30"/>
      <c r="E987" s="30"/>
      <c r="F987" s="30"/>
      <c r="G987" s="16"/>
    </row>
    <row r="988" spans="1:7" x14ac:dyDescent="0.25">
      <c r="A988" s="30"/>
      <c r="B988" s="30"/>
      <c r="C988" s="30"/>
      <c r="D988" s="30"/>
      <c r="E988" s="30"/>
      <c r="F988" s="30"/>
      <c r="G988" s="14"/>
    </row>
    <row r="989" spans="1:7" x14ac:dyDescent="0.25">
      <c r="A989" s="30"/>
      <c r="B989" s="30"/>
      <c r="C989" s="30"/>
      <c r="D989" s="30"/>
      <c r="E989" s="30"/>
      <c r="F989" s="30"/>
      <c r="G989" s="14"/>
    </row>
    <row r="990" spans="1:7" x14ac:dyDescent="0.25">
      <c r="A990" s="30"/>
      <c r="B990" s="30"/>
      <c r="C990" s="30"/>
      <c r="D990" s="30"/>
      <c r="E990" s="30"/>
      <c r="F990" s="30"/>
      <c r="G990" s="13"/>
    </row>
    <row r="991" spans="1:7" x14ac:dyDescent="0.25">
      <c r="A991" s="30"/>
      <c r="B991" s="30"/>
      <c r="C991" s="30"/>
      <c r="D991" s="30"/>
      <c r="E991" s="30"/>
      <c r="F991" s="30"/>
      <c r="G991" s="13"/>
    </row>
    <row r="992" spans="1:7" x14ac:dyDescent="0.25">
      <c r="A992" s="30"/>
      <c r="B992" s="30"/>
      <c r="C992" s="30"/>
      <c r="D992" s="30"/>
      <c r="E992" s="30"/>
      <c r="F992" s="30"/>
      <c r="G992" s="16"/>
    </row>
    <row r="993" spans="1:7" x14ac:dyDescent="0.25">
      <c r="A993" s="30"/>
      <c r="B993" s="30"/>
      <c r="C993" s="30"/>
      <c r="D993" s="30"/>
      <c r="E993" s="30"/>
      <c r="F993" s="30"/>
      <c r="G993" s="13"/>
    </row>
    <row r="994" spans="1:7" x14ac:dyDescent="0.25">
      <c r="A994" s="30"/>
      <c r="B994" s="30"/>
      <c r="C994" s="30"/>
      <c r="D994" s="30"/>
      <c r="E994" s="30"/>
      <c r="F994" s="30"/>
      <c r="G994" s="13"/>
    </row>
    <row r="995" spans="1:7" x14ac:dyDescent="0.25">
      <c r="A995" s="30"/>
      <c r="B995" s="30"/>
      <c r="C995" s="30"/>
      <c r="D995" s="30"/>
      <c r="E995" s="30"/>
      <c r="F995" s="30"/>
      <c r="G995" s="14"/>
    </row>
    <row r="996" spans="1:7" x14ac:dyDescent="0.25">
      <c r="A996" s="30"/>
      <c r="B996" s="30"/>
      <c r="C996" s="30"/>
      <c r="D996" s="30"/>
      <c r="E996" s="30"/>
      <c r="F996" s="30"/>
      <c r="G996" s="14"/>
    </row>
    <row r="997" spans="1:7" x14ac:dyDescent="0.25">
      <c r="A997" s="30"/>
      <c r="B997" s="30"/>
      <c r="C997" s="30"/>
      <c r="D997" s="30"/>
      <c r="E997" s="30"/>
      <c r="F997" s="30"/>
      <c r="G997" s="13"/>
    </row>
    <row r="998" spans="1:7" x14ac:dyDescent="0.25">
      <c r="A998" s="30"/>
      <c r="B998" s="30"/>
      <c r="C998" s="30"/>
      <c r="D998" s="30"/>
      <c r="E998" s="30"/>
      <c r="F998" s="30"/>
      <c r="G998" s="13"/>
    </row>
    <row r="999" spans="1:7" x14ac:dyDescent="0.25">
      <c r="A999" s="30"/>
      <c r="B999" s="30"/>
      <c r="C999" s="30"/>
      <c r="D999" s="30"/>
      <c r="E999" s="30"/>
      <c r="F999" s="30"/>
      <c r="G999" s="13"/>
    </row>
    <row r="1000" spans="1:7" x14ac:dyDescent="0.25">
      <c r="A1000" s="30"/>
      <c r="B1000" s="30"/>
      <c r="C1000" s="30"/>
      <c r="D1000" s="30"/>
      <c r="E1000" s="30"/>
      <c r="F1000" s="30"/>
      <c r="G1000" s="13"/>
    </row>
    <row r="1003" spans="1:7" ht="28.5" customHeight="1" x14ac:dyDescent="0.25">
      <c r="A1003" s="30"/>
      <c r="B1003" s="30"/>
      <c r="C1003" s="30"/>
      <c r="D1003" s="30"/>
      <c r="E1003" s="30"/>
      <c r="F1003" s="30"/>
      <c r="G1003" s="85">
        <f>G997+G991+G973+G964+G956+G953+G946+G943+G909+G902+G897+G894+G877+G873+G864+G859+G854+G849+G836+G831+G823+G815+G808+G796+G786+G769+G766+G752+G737+G733+G722+G715+G710+G705+G697+G694+G689+G684+G681+G676+G664+G659+G654+G647+G640+G632+G627+G616+G605+G582+G579+G574+G571+G561</f>
        <v>0</v>
      </c>
    </row>
  </sheetData>
  <sheetProtection selectLockedCells="1" selectUnlockedCells="1"/>
  <autoFilter ref="A6:I54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">
    <mergeCell ref="A6:I6"/>
    <mergeCell ref="G4:I4"/>
  </mergeCells>
  <phoneticPr fontId="0" type="noConversion"/>
  <pageMargins left="0.86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3" workbookViewId="0">
      <selection activeCell="L4" sqref="L4:N4"/>
    </sheetView>
  </sheetViews>
  <sheetFormatPr defaultColWidth="8.85546875" defaultRowHeight="12.75" x14ac:dyDescent="0.2"/>
  <cols>
    <col min="1" max="1" width="4.7109375" style="90" customWidth="1"/>
    <col min="2" max="2" width="58.85546875" style="27" customWidth="1"/>
    <col min="3" max="3" width="14" style="90" customWidth="1"/>
    <col min="4" max="8" width="0" style="90" hidden="1" customWidth="1"/>
    <col min="9" max="9" width="11.5703125" style="90" hidden="1" customWidth="1"/>
    <col min="10" max="10" width="16.85546875" style="90" hidden="1" customWidth="1"/>
    <col min="11" max="11" width="27.7109375" style="30" hidden="1" customWidth="1"/>
    <col min="12" max="12" width="17.5703125" style="30" customWidth="1"/>
    <col min="13" max="14" width="18.7109375" style="30" customWidth="1"/>
    <col min="15" max="15" width="15.7109375" style="30" customWidth="1"/>
    <col min="16" max="16384" width="8.85546875" style="30"/>
  </cols>
  <sheetData>
    <row r="1" spans="1:15" ht="12.75" hidden="1" customHeight="1" x14ac:dyDescent="0.2">
      <c r="A1" s="90" t="s">
        <v>527</v>
      </c>
      <c r="B1" s="27" t="s">
        <v>784</v>
      </c>
      <c r="C1" s="91" t="s">
        <v>785</v>
      </c>
      <c r="D1" s="91" t="s">
        <v>786</v>
      </c>
      <c r="E1" s="91" t="s">
        <v>787</v>
      </c>
      <c r="F1" s="91" t="s">
        <v>788</v>
      </c>
      <c r="G1" s="91" t="s">
        <v>789</v>
      </c>
      <c r="H1" s="91" t="s">
        <v>790</v>
      </c>
      <c r="I1" s="91" t="s">
        <v>791</v>
      </c>
      <c r="J1" s="91" t="s">
        <v>792</v>
      </c>
      <c r="K1" s="92" t="s">
        <v>506</v>
      </c>
      <c r="L1" s="92" t="s">
        <v>506</v>
      </c>
    </row>
    <row r="2" spans="1:15" s="36" customFormat="1" ht="12.75" hidden="1" customHeight="1" x14ac:dyDescent="0.25">
      <c r="A2" s="93"/>
      <c r="B2" s="94" t="s">
        <v>507</v>
      </c>
      <c r="C2" s="93"/>
      <c r="D2" s="93"/>
      <c r="E2" s="93"/>
      <c r="F2" s="93"/>
      <c r="G2" s="93"/>
      <c r="H2" s="93"/>
      <c r="I2" s="93"/>
      <c r="J2" s="93"/>
      <c r="K2" s="95"/>
      <c r="L2" s="95"/>
    </row>
    <row r="3" spans="1:15" s="36" customFormat="1" ht="30.75" customHeight="1" x14ac:dyDescent="0.3">
      <c r="A3" s="96" t="s">
        <v>793</v>
      </c>
      <c r="B3" s="97"/>
      <c r="C3" s="96"/>
      <c r="D3" s="96"/>
      <c r="E3" s="96"/>
      <c r="F3" s="96"/>
      <c r="G3" s="96"/>
      <c r="H3" s="96"/>
      <c r="I3" s="96"/>
      <c r="J3" s="96"/>
      <c r="K3" s="98"/>
      <c r="L3" s="172" t="s">
        <v>1154</v>
      </c>
      <c r="M3" s="176"/>
      <c r="N3" s="176"/>
    </row>
    <row r="4" spans="1:15" s="36" customFormat="1" ht="58.5" customHeight="1" x14ac:dyDescent="0.3">
      <c r="A4" s="96"/>
      <c r="B4" s="34"/>
      <c r="C4" s="34"/>
      <c r="D4" s="34"/>
      <c r="E4" s="34"/>
      <c r="F4" s="34"/>
      <c r="G4" s="34"/>
      <c r="H4" s="34"/>
      <c r="I4" s="34"/>
      <c r="J4" s="34"/>
      <c r="K4" s="97"/>
      <c r="L4" s="171" t="s">
        <v>1164</v>
      </c>
      <c r="M4" s="171"/>
      <c r="N4" s="171"/>
    </row>
    <row r="5" spans="1:15" s="36" customFormat="1" ht="23.25" customHeight="1" x14ac:dyDescent="0.2">
      <c r="A5" s="96"/>
      <c r="B5" s="34"/>
      <c r="C5" s="34"/>
      <c r="D5" s="34"/>
      <c r="E5" s="34"/>
      <c r="F5" s="34"/>
      <c r="G5" s="34"/>
      <c r="H5" s="34"/>
      <c r="I5" s="34"/>
      <c r="J5" s="34"/>
      <c r="K5" s="97"/>
      <c r="L5" s="97"/>
      <c r="M5" s="143"/>
      <c r="N5" s="143"/>
    </row>
    <row r="6" spans="1:15" ht="48.75" customHeight="1" x14ac:dyDescent="0.2">
      <c r="A6" s="177" t="s">
        <v>1155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178"/>
    </row>
    <row r="7" spans="1:15" ht="15.75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99"/>
      <c r="M7" s="141"/>
      <c r="N7" s="141"/>
    </row>
    <row r="8" spans="1:15" ht="57" customHeight="1" x14ac:dyDescent="0.2">
      <c r="A8" s="179" t="s">
        <v>508</v>
      </c>
      <c r="B8" s="181" t="s">
        <v>794</v>
      </c>
      <c r="C8" s="183" t="s">
        <v>511</v>
      </c>
      <c r="D8" s="100"/>
      <c r="E8" s="100"/>
      <c r="F8" s="100"/>
      <c r="G8" s="100"/>
      <c r="H8" s="101"/>
      <c r="I8" s="101"/>
      <c r="J8" s="101"/>
      <c r="K8" s="101" t="s">
        <v>795</v>
      </c>
      <c r="L8" s="185" t="s">
        <v>796</v>
      </c>
      <c r="M8" s="186"/>
      <c r="N8" s="187"/>
    </row>
    <row r="9" spans="1:15" ht="45.75" customHeight="1" x14ac:dyDescent="0.2">
      <c r="A9" s="180"/>
      <c r="B9" s="182"/>
      <c r="C9" s="184"/>
      <c r="D9" s="100"/>
      <c r="E9" s="100"/>
      <c r="F9" s="100"/>
      <c r="G9" s="100"/>
      <c r="H9" s="101"/>
      <c r="I9" s="101"/>
      <c r="J9" s="101"/>
      <c r="K9" s="101"/>
      <c r="L9" s="164" t="s">
        <v>1149</v>
      </c>
      <c r="M9" s="165" t="s">
        <v>1150</v>
      </c>
      <c r="N9" s="165" t="s">
        <v>1156</v>
      </c>
    </row>
    <row r="10" spans="1:15" x14ac:dyDescent="0.2">
      <c r="A10" s="102" t="s">
        <v>531</v>
      </c>
      <c r="B10" s="103" t="s">
        <v>532</v>
      </c>
      <c r="C10" s="102" t="s">
        <v>533</v>
      </c>
      <c r="D10" s="102"/>
      <c r="E10" s="102"/>
      <c r="F10" s="102"/>
      <c r="G10" s="102"/>
      <c r="H10" s="102"/>
      <c r="I10" s="102"/>
      <c r="J10" s="102"/>
      <c r="K10" s="104">
        <v>7</v>
      </c>
      <c r="L10" s="38">
        <v>4</v>
      </c>
      <c r="M10" s="38">
        <v>5</v>
      </c>
      <c r="N10" s="38">
        <v>6</v>
      </c>
    </row>
    <row r="11" spans="1:15" s="92" customFormat="1" ht="46.5" customHeight="1" x14ac:dyDescent="0.2">
      <c r="A11" s="61" t="s">
        <v>531</v>
      </c>
      <c r="B11" s="72" t="s">
        <v>967</v>
      </c>
      <c r="C11" s="62" t="s">
        <v>366</v>
      </c>
      <c r="D11" s="61"/>
      <c r="E11" s="61"/>
      <c r="F11" s="61"/>
      <c r="G11" s="61"/>
      <c r="H11" s="61"/>
      <c r="I11" s="61"/>
      <c r="J11" s="61"/>
      <c r="K11" s="20"/>
      <c r="L11" s="10">
        <f>'пр 4'!G103</f>
        <v>461000</v>
      </c>
      <c r="M11" s="10">
        <f>'пр 4'!H103</f>
        <v>446067</v>
      </c>
      <c r="N11" s="10">
        <f>M11/L11*100</f>
        <v>96.760737527114969</v>
      </c>
    </row>
    <row r="12" spans="1:15" s="92" customFormat="1" ht="51.75" customHeight="1" x14ac:dyDescent="0.2">
      <c r="A12" s="61" t="s">
        <v>532</v>
      </c>
      <c r="B12" s="72" t="s">
        <v>964</v>
      </c>
      <c r="C12" s="62" t="s">
        <v>400</v>
      </c>
      <c r="D12" s="61"/>
      <c r="E12" s="61"/>
      <c r="F12" s="61"/>
      <c r="G12" s="61"/>
      <c r="H12" s="61"/>
      <c r="I12" s="61"/>
      <c r="J12" s="61"/>
      <c r="K12" s="20"/>
      <c r="L12" s="10">
        <f>L13+L14</f>
        <v>2214688.85</v>
      </c>
      <c r="M12" s="10">
        <f t="shared" ref="M12" si="0">M13+M14</f>
        <v>1639635.2</v>
      </c>
      <c r="N12" s="10">
        <f t="shared" ref="N12:N69" si="1">M12/L12*100</f>
        <v>74.034562462352213</v>
      </c>
    </row>
    <row r="13" spans="1:15" s="92" customFormat="1" ht="39" customHeight="1" x14ac:dyDescent="0.2">
      <c r="A13" s="61" t="s">
        <v>533</v>
      </c>
      <c r="B13" s="57" t="s">
        <v>966</v>
      </c>
      <c r="C13" s="62" t="s">
        <v>401</v>
      </c>
      <c r="D13" s="61"/>
      <c r="E13" s="61"/>
      <c r="F13" s="61"/>
      <c r="G13" s="61"/>
      <c r="H13" s="61"/>
      <c r="I13" s="61"/>
      <c r="J13" s="61"/>
      <c r="K13" s="20"/>
      <c r="L13" s="121">
        <f>'пр 4'!G284</f>
        <v>1909688.85</v>
      </c>
      <c r="M13" s="121">
        <f>'пр 4'!H284</f>
        <v>1604635.2</v>
      </c>
      <c r="N13" s="10">
        <f t="shared" si="1"/>
        <v>84.026002455845088</v>
      </c>
    </row>
    <row r="14" spans="1:15" s="92" customFormat="1" ht="72" customHeight="1" x14ac:dyDescent="0.2">
      <c r="A14" s="61" t="s">
        <v>534</v>
      </c>
      <c r="B14" s="72" t="s">
        <v>965</v>
      </c>
      <c r="C14" s="62" t="s">
        <v>402</v>
      </c>
      <c r="D14" s="61"/>
      <c r="E14" s="61"/>
      <c r="F14" s="61"/>
      <c r="G14" s="61"/>
      <c r="H14" s="61"/>
      <c r="I14" s="61"/>
      <c r="J14" s="61"/>
      <c r="K14" s="20"/>
      <c r="L14" s="121">
        <f>'пр 4'!G265+'пр 4'!G291</f>
        <v>305000</v>
      </c>
      <c r="M14" s="121">
        <f>'пр 4'!H265+'пр 4'!H291</f>
        <v>35000</v>
      </c>
      <c r="N14" s="10">
        <f t="shared" si="1"/>
        <v>11.475409836065573</v>
      </c>
    </row>
    <row r="15" spans="1:15" s="92" customFormat="1" ht="56.25" customHeight="1" x14ac:dyDescent="0.2">
      <c r="A15" s="61" t="s">
        <v>535</v>
      </c>
      <c r="B15" s="72" t="s">
        <v>931</v>
      </c>
      <c r="C15" s="62" t="s">
        <v>386</v>
      </c>
      <c r="D15" s="61"/>
      <c r="E15" s="61"/>
      <c r="F15" s="61"/>
      <c r="G15" s="61"/>
      <c r="H15" s="61"/>
      <c r="I15" s="61"/>
      <c r="J15" s="61"/>
      <c r="K15" s="20"/>
      <c r="L15" s="10">
        <f>SUM(L16:L20)</f>
        <v>173295597.75999999</v>
      </c>
      <c r="M15" s="10">
        <f>SUM(M16:M20)</f>
        <v>3855987.98</v>
      </c>
      <c r="N15" s="10">
        <f t="shared" si="1"/>
        <v>2.2250928643555179</v>
      </c>
      <c r="O15" s="105"/>
    </row>
    <row r="16" spans="1:15" s="92" customFormat="1" ht="47.25" customHeight="1" x14ac:dyDescent="0.2">
      <c r="A16" s="61" t="s">
        <v>536</v>
      </c>
      <c r="B16" s="72" t="s">
        <v>926</v>
      </c>
      <c r="C16" s="62" t="s">
        <v>387</v>
      </c>
      <c r="D16" s="61"/>
      <c r="E16" s="61"/>
      <c r="F16" s="61"/>
      <c r="G16" s="61"/>
      <c r="H16" s="61"/>
      <c r="I16" s="61"/>
      <c r="J16" s="61"/>
      <c r="K16" s="20"/>
      <c r="L16" s="9">
        <f>'пр 4'!G190</f>
        <v>1655000</v>
      </c>
      <c r="M16" s="9">
        <f>'пр 4'!H190</f>
        <v>250421.23</v>
      </c>
      <c r="N16" s="10">
        <f t="shared" si="1"/>
        <v>15.131192145015108</v>
      </c>
    </row>
    <row r="17" spans="1:14" s="92" customFormat="1" ht="54.75" customHeight="1" x14ac:dyDescent="0.2">
      <c r="A17" s="61" t="s">
        <v>547</v>
      </c>
      <c r="B17" s="72" t="s">
        <v>928</v>
      </c>
      <c r="C17" s="62" t="s">
        <v>389</v>
      </c>
      <c r="D17" s="61"/>
      <c r="E17" s="61"/>
      <c r="F17" s="61"/>
      <c r="G17" s="61"/>
      <c r="H17" s="61"/>
      <c r="I17" s="61"/>
      <c r="J17" s="61"/>
      <c r="K17" s="20"/>
      <c r="L17" s="9">
        <f>'пр 4'!G213</f>
        <v>19362446.73</v>
      </c>
      <c r="M17" s="9">
        <f>'пр 4'!H213</f>
        <v>2435016.75</v>
      </c>
      <c r="N17" s="10">
        <f t="shared" si="1"/>
        <v>12.575976496953803</v>
      </c>
    </row>
    <row r="18" spans="1:14" s="92" customFormat="1" ht="53.25" customHeight="1" x14ac:dyDescent="0.2">
      <c r="A18" s="61" t="s">
        <v>548</v>
      </c>
      <c r="B18" s="57" t="s">
        <v>929</v>
      </c>
      <c r="C18" s="62" t="s">
        <v>394</v>
      </c>
      <c r="D18" s="61"/>
      <c r="E18" s="61"/>
      <c r="F18" s="61"/>
      <c r="G18" s="61"/>
      <c r="H18" s="61"/>
      <c r="I18" s="61"/>
      <c r="J18" s="61"/>
      <c r="K18" s="20"/>
      <c r="L18" s="9">
        <f>'пр 4'!G229</f>
        <v>1100000</v>
      </c>
      <c r="M18" s="9">
        <f>'пр 4'!H229</f>
        <v>0</v>
      </c>
      <c r="N18" s="10">
        <f t="shared" si="1"/>
        <v>0</v>
      </c>
    </row>
    <row r="19" spans="1:14" s="92" customFormat="1" ht="58.5" customHeight="1" x14ac:dyDescent="0.2">
      <c r="A19" s="61" t="s">
        <v>550</v>
      </c>
      <c r="B19" s="57" t="s">
        <v>170</v>
      </c>
      <c r="C19" s="62" t="s">
        <v>649</v>
      </c>
      <c r="D19" s="61"/>
      <c r="E19" s="61"/>
      <c r="F19" s="61"/>
      <c r="G19" s="61"/>
      <c r="H19" s="61"/>
      <c r="I19" s="61"/>
      <c r="J19" s="61"/>
      <c r="K19" s="20"/>
      <c r="L19" s="9">
        <f>'пр 4'!G195</f>
        <v>34549811.030000001</v>
      </c>
      <c r="M19" s="9">
        <f>'пр 4'!H195</f>
        <v>1170550</v>
      </c>
      <c r="N19" s="10">
        <f t="shared" si="1"/>
        <v>3.3880069531598824</v>
      </c>
    </row>
    <row r="20" spans="1:14" s="92" customFormat="1" ht="36.75" customHeight="1" x14ac:dyDescent="0.2">
      <c r="A20" s="61" t="s">
        <v>551</v>
      </c>
      <c r="B20" s="49" t="s">
        <v>955</v>
      </c>
      <c r="C20" s="47" t="s">
        <v>956</v>
      </c>
      <c r="D20" s="61"/>
      <c r="E20" s="61"/>
      <c r="F20" s="61"/>
      <c r="G20" s="61"/>
      <c r="H20" s="61"/>
      <c r="I20" s="61"/>
      <c r="J20" s="61"/>
      <c r="K20" s="20"/>
      <c r="L20" s="9">
        <f>'пр 4'!G201</f>
        <v>116628340</v>
      </c>
      <c r="M20" s="9">
        <f>'пр 4'!H201</f>
        <v>0</v>
      </c>
      <c r="N20" s="10">
        <f t="shared" si="1"/>
        <v>0</v>
      </c>
    </row>
    <row r="21" spans="1:14" s="92" customFormat="1" ht="41.25" customHeight="1" x14ac:dyDescent="0.2">
      <c r="A21" s="61" t="s">
        <v>554</v>
      </c>
      <c r="B21" s="72" t="s">
        <v>921</v>
      </c>
      <c r="C21" s="62" t="s">
        <v>375</v>
      </c>
      <c r="D21" s="61"/>
      <c r="E21" s="61"/>
      <c r="F21" s="61"/>
      <c r="G21" s="61"/>
      <c r="H21" s="61"/>
      <c r="I21" s="61"/>
      <c r="J21" s="61"/>
      <c r="K21" s="20"/>
      <c r="L21" s="10">
        <f>SUM(L22:L23)</f>
        <v>48775000</v>
      </c>
      <c r="M21" s="10">
        <f t="shared" ref="M21" si="2">SUM(M22:M23)</f>
        <v>4684993.28</v>
      </c>
      <c r="N21" s="10">
        <f t="shared" si="1"/>
        <v>9.6053168221424912</v>
      </c>
    </row>
    <row r="22" spans="1:14" s="92" customFormat="1" ht="34.5" customHeight="1" x14ac:dyDescent="0.2">
      <c r="A22" s="61" t="s">
        <v>555</v>
      </c>
      <c r="B22" s="57" t="s">
        <v>922</v>
      </c>
      <c r="C22" s="62" t="s">
        <v>376</v>
      </c>
      <c r="D22" s="61"/>
      <c r="E22" s="61"/>
      <c r="F22" s="61"/>
      <c r="G22" s="61"/>
      <c r="H22" s="61"/>
      <c r="I22" s="61"/>
      <c r="J22" s="61"/>
      <c r="K22" s="20"/>
      <c r="L22" s="9">
        <f>'пр 4'!G140+'пр 4'!G145</f>
        <v>47733298.799999997</v>
      </c>
      <c r="M22" s="9">
        <f>'пр 4'!H140+'пр 4'!H145</f>
        <v>4684993.28</v>
      </c>
      <c r="N22" s="10">
        <f t="shared" si="1"/>
        <v>9.8149371566165478</v>
      </c>
    </row>
    <row r="23" spans="1:14" s="92" customFormat="1" ht="43.5" customHeight="1" x14ac:dyDescent="0.2">
      <c r="A23" s="61" t="s">
        <v>556</v>
      </c>
      <c r="B23" s="57" t="s">
        <v>923</v>
      </c>
      <c r="C23" s="59" t="s">
        <v>840</v>
      </c>
      <c r="D23" s="61"/>
      <c r="E23" s="61"/>
      <c r="F23" s="61"/>
      <c r="G23" s="61"/>
      <c r="H23" s="61"/>
      <c r="I23" s="61"/>
      <c r="J23" s="61"/>
      <c r="K23" s="20"/>
      <c r="L23" s="9">
        <f>'пр 4'!G159</f>
        <v>1041701.2</v>
      </c>
      <c r="M23" s="9">
        <f>'пр 4'!H159</f>
        <v>0</v>
      </c>
      <c r="N23" s="10">
        <f t="shared" si="1"/>
        <v>0</v>
      </c>
    </row>
    <row r="24" spans="1:14" s="92" customFormat="1" ht="57.75" customHeight="1" x14ac:dyDescent="0.2">
      <c r="A24" s="61" t="s">
        <v>558</v>
      </c>
      <c r="B24" s="72" t="s">
        <v>1049</v>
      </c>
      <c r="C24" s="62" t="s">
        <v>352</v>
      </c>
      <c r="D24" s="61"/>
      <c r="E24" s="61"/>
      <c r="F24" s="61"/>
      <c r="G24" s="61"/>
      <c r="H24" s="61"/>
      <c r="I24" s="61"/>
      <c r="J24" s="61"/>
      <c r="K24" s="20"/>
      <c r="L24" s="10">
        <f>SUM(L25:L27)</f>
        <v>3601638</v>
      </c>
      <c r="M24" s="10">
        <f t="shared" ref="M24" si="3">SUM(M25:M27)</f>
        <v>140218.46</v>
      </c>
      <c r="N24" s="10">
        <f t="shared" si="1"/>
        <v>3.8931858226729057</v>
      </c>
    </row>
    <row r="25" spans="1:14" s="92" customFormat="1" ht="56.25" customHeight="1" x14ac:dyDescent="0.2">
      <c r="A25" s="61" t="s">
        <v>559</v>
      </c>
      <c r="B25" s="72" t="s">
        <v>1036</v>
      </c>
      <c r="C25" s="62" t="s">
        <v>353</v>
      </c>
      <c r="D25" s="61"/>
      <c r="E25" s="61"/>
      <c r="F25" s="61"/>
      <c r="G25" s="61"/>
      <c r="H25" s="61"/>
      <c r="I25" s="61"/>
      <c r="J25" s="61"/>
      <c r="K25" s="20"/>
      <c r="L25" s="121">
        <f>'пр 4'!G32</f>
        <v>3123401</v>
      </c>
      <c r="M25" s="121">
        <f>'пр 4'!H32</f>
        <v>132128.18</v>
      </c>
      <c r="N25" s="10">
        <f t="shared" si="1"/>
        <v>4.2302663026617457</v>
      </c>
    </row>
    <row r="26" spans="1:14" s="92" customFormat="1" ht="43.5" customHeight="1" x14ac:dyDescent="0.2">
      <c r="A26" s="61" t="s">
        <v>561</v>
      </c>
      <c r="B26" s="72" t="s">
        <v>134</v>
      </c>
      <c r="C26" s="62" t="s">
        <v>381</v>
      </c>
      <c r="D26" s="61"/>
      <c r="E26" s="61"/>
      <c r="F26" s="61"/>
      <c r="G26" s="61"/>
      <c r="H26" s="61"/>
      <c r="I26" s="61"/>
      <c r="J26" s="61"/>
      <c r="K26" s="20"/>
      <c r="L26" s="121">
        <f>'пр 4'!G172</f>
        <v>238237</v>
      </c>
      <c r="M26" s="121">
        <f>'пр 4'!H172</f>
        <v>8090.28</v>
      </c>
      <c r="N26" s="10">
        <f t="shared" si="1"/>
        <v>3.3958956837099188</v>
      </c>
    </row>
    <row r="27" spans="1:14" s="92" customFormat="1" ht="38.25" customHeight="1" x14ac:dyDescent="0.2">
      <c r="A27" s="61" t="s">
        <v>562</v>
      </c>
      <c r="B27" s="72" t="s">
        <v>1037</v>
      </c>
      <c r="C27" s="62" t="s">
        <v>384</v>
      </c>
      <c r="D27" s="61"/>
      <c r="E27" s="61"/>
      <c r="F27" s="61"/>
      <c r="G27" s="61"/>
      <c r="H27" s="61"/>
      <c r="I27" s="61"/>
      <c r="J27" s="61"/>
      <c r="K27" s="20"/>
      <c r="L27" s="121">
        <f>'пр 4'!G177</f>
        <v>240000</v>
      </c>
      <c r="M27" s="121">
        <f>'пр 4'!H177</f>
        <v>0</v>
      </c>
      <c r="N27" s="10">
        <f t="shared" si="1"/>
        <v>0</v>
      </c>
    </row>
    <row r="28" spans="1:14" s="92" customFormat="1" ht="42.75" customHeight="1" x14ac:dyDescent="0.2">
      <c r="A28" s="61" t="s">
        <v>563</v>
      </c>
      <c r="B28" s="72" t="s">
        <v>1038</v>
      </c>
      <c r="C28" s="62" t="s">
        <v>354</v>
      </c>
      <c r="D28" s="61"/>
      <c r="E28" s="61"/>
      <c r="F28" s="61"/>
      <c r="G28" s="61"/>
      <c r="H28" s="61"/>
      <c r="I28" s="61"/>
      <c r="J28" s="61"/>
      <c r="K28" s="20"/>
      <c r="L28" s="10">
        <f>SUM(L29:L32)</f>
        <v>15217408</v>
      </c>
      <c r="M28" s="10">
        <f t="shared" ref="M28" si="4">SUM(M29:M32)</f>
        <v>3196846.44</v>
      </c>
      <c r="N28" s="10">
        <f t="shared" si="1"/>
        <v>21.007824985700587</v>
      </c>
    </row>
    <row r="29" spans="1:14" s="92" customFormat="1" ht="33" customHeight="1" x14ac:dyDescent="0.2">
      <c r="A29" s="61" t="s">
        <v>564</v>
      </c>
      <c r="B29" s="72" t="s">
        <v>154</v>
      </c>
      <c r="C29" s="62" t="s">
        <v>355</v>
      </c>
      <c r="D29" s="61"/>
      <c r="E29" s="61"/>
      <c r="F29" s="61"/>
      <c r="G29" s="61"/>
      <c r="H29" s="61"/>
      <c r="I29" s="61"/>
      <c r="J29" s="61"/>
      <c r="K29" s="20"/>
      <c r="L29" s="9">
        <f>'пр 4'!G44</f>
        <v>90000</v>
      </c>
      <c r="M29" s="9">
        <f>'пр 4'!H44</f>
        <v>90000</v>
      </c>
      <c r="N29" s="10">
        <f t="shared" si="1"/>
        <v>100</v>
      </c>
    </row>
    <row r="30" spans="1:14" s="92" customFormat="1" ht="33" customHeight="1" x14ac:dyDescent="0.2">
      <c r="A30" s="61" t="s">
        <v>565</v>
      </c>
      <c r="B30" s="72" t="s">
        <v>127</v>
      </c>
      <c r="C30" s="62" t="s">
        <v>356</v>
      </c>
      <c r="D30" s="61"/>
      <c r="E30" s="61"/>
      <c r="F30" s="61"/>
      <c r="G30" s="61"/>
      <c r="H30" s="61"/>
      <c r="I30" s="61"/>
      <c r="J30" s="61"/>
      <c r="K30" s="20"/>
      <c r="L30" s="9">
        <f>'пр 4'!G47</f>
        <v>121100</v>
      </c>
      <c r="M30" s="9">
        <f>'пр 4'!H47</f>
        <v>28535.46</v>
      </c>
      <c r="N30" s="10">
        <f t="shared" si="1"/>
        <v>23.563550784475641</v>
      </c>
    </row>
    <row r="31" spans="1:14" s="92" customFormat="1" ht="39.75" customHeight="1" x14ac:dyDescent="0.2">
      <c r="A31" s="61" t="s">
        <v>566</v>
      </c>
      <c r="B31" s="72" t="s">
        <v>165</v>
      </c>
      <c r="C31" s="62" t="s">
        <v>357</v>
      </c>
      <c r="D31" s="61"/>
      <c r="E31" s="61"/>
      <c r="F31" s="61"/>
      <c r="G31" s="61"/>
      <c r="H31" s="61"/>
      <c r="I31" s="61"/>
      <c r="J31" s="61"/>
      <c r="K31" s="20"/>
      <c r="L31" s="9">
        <f>'пр 4'!G53</f>
        <v>6212395</v>
      </c>
      <c r="M31" s="9">
        <f>'пр 4'!H53</f>
        <v>1536441.15</v>
      </c>
      <c r="N31" s="10">
        <f t="shared" si="1"/>
        <v>24.731865085848533</v>
      </c>
    </row>
    <row r="32" spans="1:14" s="92" customFormat="1" ht="58.5" customHeight="1" x14ac:dyDescent="0.2">
      <c r="A32" s="61" t="s">
        <v>569</v>
      </c>
      <c r="B32" s="72" t="s">
        <v>129</v>
      </c>
      <c r="C32" s="62" t="s">
        <v>359</v>
      </c>
      <c r="D32" s="61"/>
      <c r="E32" s="61"/>
      <c r="F32" s="61"/>
      <c r="G32" s="61"/>
      <c r="H32" s="61"/>
      <c r="I32" s="61"/>
      <c r="J32" s="61"/>
      <c r="K32" s="20"/>
      <c r="L32" s="9">
        <f>'пр 4'!G56+'пр 4'!G313</f>
        <v>8793913</v>
      </c>
      <c r="M32" s="9">
        <f>'пр 4'!H56+'пр 4'!H313</f>
        <v>1541869.83</v>
      </c>
      <c r="N32" s="10">
        <f t="shared" si="1"/>
        <v>17.533375984047147</v>
      </c>
    </row>
    <row r="33" spans="1:15" s="92" customFormat="1" ht="96.75" customHeight="1" x14ac:dyDescent="0.2">
      <c r="A33" s="61" t="s">
        <v>570</v>
      </c>
      <c r="B33" s="49" t="s">
        <v>845</v>
      </c>
      <c r="C33" s="62" t="s">
        <v>360</v>
      </c>
      <c r="D33" s="61"/>
      <c r="E33" s="61"/>
      <c r="F33" s="61"/>
      <c r="G33" s="61"/>
      <c r="H33" s="61"/>
      <c r="I33" s="61"/>
      <c r="J33" s="61"/>
      <c r="K33" s="20"/>
      <c r="L33" s="10">
        <f>SUM(L34:L35)</f>
        <v>13117764</v>
      </c>
      <c r="M33" s="10">
        <f t="shared" ref="M33" si="5">SUM(M34:M35)</f>
        <v>2385947.2999999998</v>
      </c>
      <c r="N33" s="10">
        <f t="shared" si="1"/>
        <v>18.188673770926204</v>
      </c>
    </row>
    <row r="34" spans="1:15" s="92" customFormat="1" ht="56.25" customHeight="1" x14ac:dyDescent="0.2">
      <c r="A34" s="61" t="s">
        <v>571</v>
      </c>
      <c r="B34" s="45" t="s">
        <v>846</v>
      </c>
      <c r="C34" s="62" t="s">
        <v>361</v>
      </c>
      <c r="D34" s="61"/>
      <c r="E34" s="61"/>
      <c r="F34" s="61"/>
      <c r="G34" s="61"/>
      <c r="H34" s="61"/>
      <c r="I34" s="61"/>
      <c r="J34" s="61"/>
      <c r="K34" s="20"/>
      <c r="L34" s="9">
        <f>'пр 4'!G78+'пр 4'!G83</f>
        <v>11731711.83</v>
      </c>
      <c r="M34" s="9">
        <f>'пр 4'!H78+'пр 4'!H83</f>
        <v>2385947.2999999998</v>
      </c>
      <c r="N34" s="10">
        <f t="shared" si="1"/>
        <v>20.337588704648567</v>
      </c>
    </row>
    <row r="35" spans="1:15" s="92" customFormat="1" ht="43.5" customHeight="1" x14ac:dyDescent="0.2">
      <c r="A35" s="61" t="s">
        <v>572</v>
      </c>
      <c r="B35" s="72" t="s">
        <v>131</v>
      </c>
      <c r="C35" s="62" t="s">
        <v>364</v>
      </c>
      <c r="D35" s="61"/>
      <c r="E35" s="61"/>
      <c r="F35" s="61"/>
      <c r="G35" s="61"/>
      <c r="H35" s="61"/>
      <c r="I35" s="61"/>
      <c r="J35" s="61"/>
      <c r="K35" s="20"/>
      <c r="L35" s="9">
        <f>'пр 4'!G93</f>
        <v>1386052.17</v>
      </c>
      <c r="M35" s="9">
        <f>'пр 4'!H93</f>
        <v>0</v>
      </c>
      <c r="N35" s="10">
        <f t="shared" si="1"/>
        <v>0</v>
      </c>
    </row>
    <row r="36" spans="1:15" s="92" customFormat="1" ht="38.25" customHeight="1" x14ac:dyDescent="0.2">
      <c r="A36" s="61" t="s">
        <v>573</v>
      </c>
      <c r="B36" s="72" t="s">
        <v>1039</v>
      </c>
      <c r="C36" s="62" t="s">
        <v>410</v>
      </c>
      <c r="D36" s="61"/>
      <c r="E36" s="61"/>
      <c r="F36" s="61"/>
      <c r="G36" s="61"/>
      <c r="H36" s="61"/>
      <c r="I36" s="61"/>
      <c r="J36" s="61"/>
      <c r="K36" s="20"/>
      <c r="L36" s="10">
        <f>SUM(L37:L42)</f>
        <v>560796397.88</v>
      </c>
      <c r="M36" s="10">
        <f>SUM(M37:M42)</f>
        <v>123843876.41</v>
      </c>
      <c r="N36" s="10">
        <f t="shared" si="1"/>
        <v>22.083572019751145</v>
      </c>
    </row>
    <row r="37" spans="1:15" s="92" customFormat="1" ht="35.25" customHeight="1" x14ac:dyDescent="0.2">
      <c r="A37" s="61" t="s">
        <v>576</v>
      </c>
      <c r="B37" s="72" t="s">
        <v>99</v>
      </c>
      <c r="C37" s="62" t="s">
        <v>411</v>
      </c>
      <c r="D37" s="61"/>
      <c r="E37" s="61"/>
      <c r="F37" s="61"/>
      <c r="G37" s="61"/>
      <c r="H37" s="61"/>
      <c r="I37" s="61"/>
      <c r="J37" s="61"/>
      <c r="K37" s="20"/>
      <c r="L37" s="10">
        <f>'пр 4'!G320</f>
        <v>150541228</v>
      </c>
      <c r="M37" s="10">
        <f>'пр 4'!H320</f>
        <v>36291500</v>
      </c>
      <c r="N37" s="10">
        <f t="shared" si="1"/>
        <v>24.107349516240163</v>
      </c>
    </row>
    <row r="38" spans="1:15" s="92" customFormat="1" ht="39" customHeight="1" x14ac:dyDescent="0.2">
      <c r="A38" s="61" t="s">
        <v>577</v>
      </c>
      <c r="B38" s="72" t="s">
        <v>220</v>
      </c>
      <c r="C38" s="62" t="s">
        <v>415</v>
      </c>
      <c r="D38" s="61"/>
      <c r="E38" s="61"/>
      <c r="F38" s="61"/>
      <c r="G38" s="61"/>
      <c r="H38" s="61"/>
      <c r="I38" s="61"/>
      <c r="J38" s="61"/>
      <c r="K38" s="20"/>
      <c r="L38" s="9">
        <f>'пр 4'!G333+'пр 4'!G361+'пр 4'!G371+'пр 4'!G406</f>
        <v>259503873.56999999</v>
      </c>
      <c r="M38" s="9">
        <f>'пр 4'!H333+'пр 4'!H361+'пр 4'!H371+'пр 4'!H406</f>
        <v>62933511.799999997</v>
      </c>
      <c r="N38" s="10">
        <f t="shared" si="1"/>
        <v>24.251472987367169</v>
      </c>
    </row>
    <row r="39" spans="1:15" s="92" customFormat="1" ht="58.5" customHeight="1" x14ac:dyDescent="0.2">
      <c r="A39" s="61" t="s">
        <v>578</v>
      </c>
      <c r="B39" s="72" t="s">
        <v>172</v>
      </c>
      <c r="C39" s="62" t="s">
        <v>417</v>
      </c>
      <c r="D39" s="61"/>
      <c r="E39" s="61"/>
      <c r="F39" s="61"/>
      <c r="G39" s="61"/>
      <c r="H39" s="61"/>
      <c r="I39" s="61"/>
      <c r="J39" s="61"/>
      <c r="K39" s="20"/>
      <c r="L39" s="70">
        <f>'пр 4'!G364</f>
        <v>21029106</v>
      </c>
      <c r="M39" s="70">
        <f>'пр 4'!H364</f>
        <v>5058018.18</v>
      </c>
      <c r="N39" s="10">
        <f t="shared" si="1"/>
        <v>24.052464141842261</v>
      </c>
    </row>
    <row r="40" spans="1:15" s="92" customFormat="1" ht="48.75" customHeight="1" x14ac:dyDescent="0.2">
      <c r="A40" s="61" t="s">
        <v>580</v>
      </c>
      <c r="B40" s="72" t="s">
        <v>140</v>
      </c>
      <c r="C40" s="62" t="s">
        <v>414</v>
      </c>
      <c r="D40" s="61"/>
      <c r="E40" s="61"/>
      <c r="F40" s="61"/>
      <c r="G40" s="61"/>
      <c r="H40" s="61"/>
      <c r="I40" s="61"/>
      <c r="J40" s="61"/>
      <c r="K40" s="20"/>
      <c r="L40" s="10">
        <f>'пр 4'!G375</f>
        <v>17369490</v>
      </c>
      <c r="M40" s="10">
        <f>'пр 4'!H375</f>
        <v>2962000</v>
      </c>
      <c r="N40" s="10">
        <f t="shared" si="1"/>
        <v>17.052889866081273</v>
      </c>
      <c r="O40" s="106"/>
    </row>
    <row r="41" spans="1:15" s="92" customFormat="1" ht="47.25" customHeight="1" x14ac:dyDescent="0.2">
      <c r="A41" s="61" t="s">
        <v>581</v>
      </c>
      <c r="B41" s="72" t="s">
        <v>839</v>
      </c>
      <c r="C41" s="62" t="s">
        <v>419</v>
      </c>
      <c r="D41" s="61"/>
      <c r="E41" s="61"/>
      <c r="F41" s="61"/>
      <c r="G41" s="61"/>
      <c r="H41" s="61"/>
      <c r="I41" s="61"/>
      <c r="J41" s="61"/>
      <c r="K41" s="20"/>
      <c r="L41" s="10">
        <f>'пр 4'!G355+'пр 4'!G257+'пр 4'!G328</f>
        <v>91589497.310000002</v>
      </c>
      <c r="M41" s="10">
        <f>'пр 4'!H355+'пр 4'!H257+'пр 4'!H328</f>
        <v>13338549.810000001</v>
      </c>
      <c r="N41" s="10">
        <f t="shared" si="1"/>
        <v>14.563405414109265</v>
      </c>
    </row>
    <row r="42" spans="1:15" s="92" customFormat="1" ht="50.25" customHeight="1" x14ac:dyDescent="0.2">
      <c r="A42" s="61" t="s">
        <v>582</v>
      </c>
      <c r="B42" s="72" t="s">
        <v>1086</v>
      </c>
      <c r="C42" s="62" t="s">
        <v>166</v>
      </c>
      <c r="D42" s="61"/>
      <c r="E42" s="61"/>
      <c r="F42" s="61"/>
      <c r="G42" s="61"/>
      <c r="H42" s="61"/>
      <c r="I42" s="61"/>
      <c r="J42" s="61"/>
      <c r="K42" s="20"/>
      <c r="L42" s="10">
        <f>'пр 4'!G390</f>
        <v>20763203</v>
      </c>
      <c r="M42" s="10">
        <f>'пр 4'!H390</f>
        <v>3260296.62</v>
      </c>
      <c r="N42" s="10">
        <f t="shared" si="1"/>
        <v>15.702281675905205</v>
      </c>
    </row>
    <row r="43" spans="1:15" s="92" customFormat="1" ht="40.5" customHeight="1" x14ac:dyDescent="0.2">
      <c r="A43" s="61" t="s">
        <v>583</v>
      </c>
      <c r="B43" s="72" t="s">
        <v>1040</v>
      </c>
      <c r="C43" s="62" t="s">
        <v>420</v>
      </c>
      <c r="D43" s="61"/>
      <c r="E43" s="61"/>
      <c r="F43" s="61"/>
      <c r="G43" s="61"/>
      <c r="H43" s="61"/>
      <c r="I43" s="61"/>
      <c r="J43" s="61"/>
      <c r="K43" s="20"/>
      <c r="L43" s="10">
        <f>SUM(L44:L47)</f>
        <v>81703960</v>
      </c>
      <c r="M43" s="10">
        <f t="shared" ref="M43" si="6">SUM(M44:M47)</f>
        <v>18983250.48</v>
      </c>
      <c r="N43" s="10">
        <f t="shared" si="1"/>
        <v>23.234186543712202</v>
      </c>
    </row>
    <row r="44" spans="1:15" s="92" customFormat="1" ht="33" customHeight="1" x14ac:dyDescent="0.2">
      <c r="A44" s="61" t="s">
        <v>584</v>
      </c>
      <c r="B44" s="72" t="s">
        <v>156</v>
      </c>
      <c r="C44" s="62" t="s">
        <v>421</v>
      </c>
      <c r="D44" s="61"/>
      <c r="E44" s="61"/>
      <c r="F44" s="61"/>
      <c r="G44" s="61"/>
      <c r="H44" s="61"/>
      <c r="I44" s="61"/>
      <c r="J44" s="61"/>
      <c r="K44" s="20"/>
      <c r="L44" s="9">
        <f>'пр 4'!G413</f>
        <v>45227950</v>
      </c>
      <c r="M44" s="9">
        <f>'пр 4'!H413</f>
        <v>10835000</v>
      </c>
      <c r="N44" s="10">
        <f t="shared" si="1"/>
        <v>23.956425175140595</v>
      </c>
    </row>
    <row r="45" spans="1:15" s="92" customFormat="1" ht="27" customHeight="1" x14ac:dyDescent="0.2">
      <c r="A45" s="61" t="s">
        <v>585</v>
      </c>
      <c r="B45" s="72" t="s">
        <v>157</v>
      </c>
      <c r="C45" s="62" t="s">
        <v>423</v>
      </c>
      <c r="D45" s="61"/>
      <c r="E45" s="61"/>
      <c r="F45" s="61"/>
      <c r="G45" s="61"/>
      <c r="H45" s="61"/>
      <c r="I45" s="61"/>
      <c r="J45" s="61"/>
      <c r="K45" s="20"/>
      <c r="L45" s="9">
        <f>'пр 4'!G418</f>
        <v>10123344</v>
      </c>
      <c r="M45" s="9">
        <f>'пр 4'!H418</f>
        <v>2737800</v>
      </c>
      <c r="N45" s="10">
        <f t="shared" si="1"/>
        <v>27.044423265671895</v>
      </c>
    </row>
    <row r="46" spans="1:15" s="92" customFormat="1" ht="32.25" customHeight="1" x14ac:dyDescent="0.2">
      <c r="A46" s="61" t="s">
        <v>586</v>
      </c>
      <c r="B46" s="72" t="s">
        <v>158</v>
      </c>
      <c r="C46" s="62" t="s">
        <v>424</v>
      </c>
      <c r="D46" s="61"/>
      <c r="E46" s="61"/>
      <c r="F46" s="61"/>
      <c r="G46" s="61"/>
      <c r="H46" s="61"/>
      <c r="I46" s="61"/>
      <c r="J46" s="61"/>
      <c r="K46" s="20"/>
      <c r="L46" s="9">
        <f>'пр 4'!G421</f>
        <v>20260618</v>
      </c>
      <c r="M46" s="9">
        <f>'пр 4'!H421</f>
        <v>4707800</v>
      </c>
      <c r="N46" s="10">
        <f t="shared" si="1"/>
        <v>23.236211254760345</v>
      </c>
    </row>
    <row r="47" spans="1:15" s="92" customFormat="1" ht="51.75" customHeight="1" x14ac:dyDescent="0.2">
      <c r="A47" s="61" t="s">
        <v>587</v>
      </c>
      <c r="B47" s="72" t="s">
        <v>1087</v>
      </c>
      <c r="C47" s="62" t="s">
        <v>425</v>
      </c>
      <c r="D47" s="61"/>
      <c r="E47" s="61"/>
      <c r="F47" s="61"/>
      <c r="G47" s="61"/>
      <c r="H47" s="61"/>
      <c r="I47" s="61"/>
      <c r="J47" s="61"/>
      <c r="K47" s="20"/>
      <c r="L47" s="9">
        <f>'пр 4'!G432+'пр 4'!G437</f>
        <v>6092048</v>
      </c>
      <c r="M47" s="9">
        <f>'пр 4'!H432+'пр 4'!H437</f>
        <v>702650.48</v>
      </c>
      <c r="N47" s="10">
        <f t="shared" si="1"/>
        <v>11.53389599031393</v>
      </c>
    </row>
    <row r="48" spans="1:15" s="92" customFormat="1" ht="55.5" customHeight="1" x14ac:dyDescent="0.2">
      <c r="A48" s="61" t="s">
        <v>590</v>
      </c>
      <c r="B48" s="72" t="s">
        <v>930</v>
      </c>
      <c r="C48" s="62" t="s">
        <v>426</v>
      </c>
      <c r="D48" s="61"/>
      <c r="E48" s="61"/>
      <c r="F48" s="61"/>
      <c r="G48" s="61"/>
      <c r="H48" s="61"/>
      <c r="I48" s="61"/>
      <c r="J48" s="61"/>
      <c r="K48" s="20"/>
      <c r="L48" s="10">
        <f>SUM(L49:L55)</f>
        <v>64383400</v>
      </c>
      <c r="M48" s="10">
        <f>SUM(M49:M55)</f>
        <v>12334935.32</v>
      </c>
      <c r="N48" s="10">
        <f t="shared" si="1"/>
        <v>19.158564661077236</v>
      </c>
    </row>
    <row r="49" spans="1:14" s="92" customFormat="1" ht="35.25" customHeight="1" x14ac:dyDescent="0.2">
      <c r="A49" s="61" t="s">
        <v>591</v>
      </c>
      <c r="B49" s="72" t="s">
        <v>162</v>
      </c>
      <c r="C49" s="62" t="s">
        <v>435</v>
      </c>
      <c r="D49" s="61"/>
      <c r="E49" s="61"/>
      <c r="F49" s="61"/>
      <c r="G49" s="61"/>
      <c r="H49" s="61"/>
      <c r="I49" s="61"/>
      <c r="J49" s="61"/>
      <c r="K49" s="20"/>
      <c r="L49" s="9">
        <f>'пр 4'!G500</f>
        <v>33994869</v>
      </c>
      <c r="M49" s="9">
        <f>'пр 4'!H500</f>
        <v>5025600</v>
      </c>
      <c r="N49" s="10">
        <f t="shared" si="1"/>
        <v>14.783407460696496</v>
      </c>
    </row>
    <row r="50" spans="1:14" s="92" customFormat="1" ht="35.25" customHeight="1" x14ac:dyDescent="0.2">
      <c r="A50" s="61" t="s">
        <v>593</v>
      </c>
      <c r="B50" s="45" t="s">
        <v>958</v>
      </c>
      <c r="C50" s="62" t="s">
        <v>957</v>
      </c>
      <c r="D50" s="61"/>
      <c r="E50" s="61"/>
      <c r="F50" s="61"/>
      <c r="G50" s="61"/>
      <c r="H50" s="61"/>
      <c r="I50" s="61"/>
      <c r="J50" s="61"/>
      <c r="K50" s="20"/>
      <c r="L50" s="9">
        <f>'пр 4'!G488+'пр 4'!G511</f>
        <v>2400000</v>
      </c>
      <c r="M50" s="9">
        <f>'пр 4'!H488+'пр 4'!H511</f>
        <v>0</v>
      </c>
      <c r="N50" s="10">
        <f t="shared" si="1"/>
        <v>0</v>
      </c>
    </row>
    <row r="51" spans="1:14" s="92" customFormat="1" ht="39" customHeight="1" x14ac:dyDescent="0.2">
      <c r="A51" s="61" t="s">
        <v>596</v>
      </c>
      <c r="B51" s="72" t="s">
        <v>167</v>
      </c>
      <c r="C51" s="62" t="s">
        <v>427</v>
      </c>
      <c r="D51" s="61"/>
      <c r="E51" s="61"/>
      <c r="F51" s="61"/>
      <c r="G51" s="61"/>
      <c r="H51" s="61"/>
      <c r="I51" s="61"/>
      <c r="J51" s="61"/>
      <c r="K51" s="20"/>
      <c r="L51" s="10">
        <f>'пр 4'!G491</f>
        <v>23861491</v>
      </c>
      <c r="M51" s="10">
        <f>'пр 4'!H491</f>
        <v>6379400</v>
      </c>
      <c r="N51" s="10">
        <f t="shared" si="1"/>
        <v>26.735127322932168</v>
      </c>
    </row>
    <row r="52" spans="1:14" s="92" customFormat="1" ht="36.75" customHeight="1" x14ac:dyDescent="0.2">
      <c r="A52" s="61" t="s">
        <v>599</v>
      </c>
      <c r="B52" s="72" t="s">
        <v>161</v>
      </c>
      <c r="C52" s="62" t="s">
        <v>428</v>
      </c>
      <c r="D52" s="61"/>
      <c r="E52" s="61"/>
      <c r="F52" s="61"/>
      <c r="G52" s="61"/>
      <c r="H52" s="61"/>
      <c r="I52" s="61"/>
      <c r="J52" s="61"/>
      <c r="K52" s="20"/>
      <c r="L52" s="10">
        <f>'пр 4'!G472</f>
        <v>40000</v>
      </c>
      <c r="M52" s="10">
        <f>'пр 4'!H472</f>
        <v>0</v>
      </c>
      <c r="N52" s="10">
        <f t="shared" si="1"/>
        <v>0</v>
      </c>
    </row>
    <row r="53" spans="1:14" s="92" customFormat="1" ht="77.25" customHeight="1" x14ac:dyDescent="0.2">
      <c r="A53" s="61" t="s">
        <v>600</v>
      </c>
      <c r="B53" s="72" t="s">
        <v>932</v>
      </c>
      <c r="C53" s="62" t="s">
        <v>429</v>
      </c>
      <c r="D53" s="61"/>
      <c r="E53" s="61"/>
      <c r="F53" s="61"/>
      <c r="G53" s="61"/>
      <c r="H53" s="61"/>
      <c r="I53" s="61"/>
      <c r="J53" s="61"/>
      <c r="K53" s="20"/>
      <c r="L53" s="10">
        <f>'пр 4'!G518</f>
        <v>3677040</v>
      </c>
      <c r="M53" s="10">
        <f>'пр 4'!H518</f>
        <v>866735.32000000007</v>
      </c>
      <c r="N53" s="10">
        <f t="shared" si="1"/>
        <v>23.571549942344934</v>
      </c>
    </row>
    <row r="54" spans="1:14" s="92" customFormat="1" ht="42.75" customHeight="1" x14ac:dyDescent="0.2">
      <c r="A54" s="61" t="s">
        <v>601</v>
      </c>
      <c r="B54" s="57" t="s">
        <v>468</v>
      </c>
      <c r="C54" s="62" t="s">
        <v>467</v>
      </c>
      <c r="D54" s="61"/>
      <c r="E54" s="61"/>
      <c r="F54" s="61"/>
      <c r="G54" s="61"/>
      <c r="H54" s="61"/>
      <c r="I54" s="61"/>
      <c r="J54" s="61"/>
      <c r="K54" s="20"/>
      <c r="L54" s="10">
        <f>'пр 4'!G475</f>
        <v>350000</v>
      </c>
      <c r="M54" s="10">
        <f>'пр 4'!H475</f>
        <v>63200</v>
      </c>
      <c r="N54" s="10">
        <f t="shared" si="1"/>
        <v>18.057142857142857</v>
      </c>
    </row>
    <row r="55" spans="1:14" s="92" customFormat="1" ht="42.75" customHeight="1" x14ac:dyDescent="0.2">
      <c r="A55" s="61" t="s">
        <v>603</v>
      </c>
      <c r="B55" s="49" t="s">
        <v>854</v>
      </c>
      <c r="C55" s="62" t="s">
        <v>855</v>
      </c>
      <c r="D55" s="61"/>
      <c r="E55" s="61"/>
      <c r="F55" s="61"/>
      <c r="G55" s="61"/>
      <c r="H55" s="61"/>
      <c r="I55" s="61"/>
      <c r="J55" s="61"/>
      <c r="K55" s="20"/>
      <c r="L55" s="10">
        <f>'пр 4'!G482</f>
        <v>60000</v>
      </c>
      <c r="M55" s="10">
        <f>'пр 4'!H482</f>
        <v>0</v>
      </c>
      <c r="N55" s="10">
        <f t="shared" si="1"/>
        <v>0</v>
      </c>
    </row>
    <row r="56" spans="1:14" s="92" customFormat="1" ht="43.5" customHeight="1" x14ac:dyDescent="0.2">
      <c r="A56" s="61" t="s">
        <v>604</v>
      </c>
      <c r="B56" s="72" t="s">
        <v>1041</v>
      </c>
      <c r="C56" s="62" t="s">
        <v>430</v>
      </c>
      <c r="D56" s="61"/>
      <c r="E56" s="61"/>
      <c r="F56" s="61"/>
      <c r="G56" s="61"/>
      <c r="H56" s="61"/>
      <c r="I56" s="61"/>
      <c r="J56" s="61"/>
      <c r="K56" s="20"/>
      <c r="L56" s="10">
        <f>L57+L58</f>
        <v>9657059</v>
      </c>
      <c r="M56" s="10">
        <f t="shared" ref="M56" si="7">M57+M58</f>
        <v>1489529.78</v>
      </c>
      <c r="N56" s="10">
        <f t="shared" si="1"/>
        <v>15.424258876330777</v>
      </c>
    </row>
    <row r="57" spans="1:14" s="92" customFormat="1" ht="27" customHeight="1" x14ac:dyDescent="0.2">
      <c r="A57" s="61" t="s">
        <v>605</v>
      </c>
      <c r="B57" s="72" t="s">
        <v>159</v>
      </c>
      <c r="C57" s="62" t="s">
        <v>433</v>
      </c>
      <c r="D57" s="61"/>
      <c r="E57" s="61"/>
      <c r="F57" s="61"/>
      <c r="G57" s="61"/>
      <c r="H57" s="61"/>
      <c r="I57" s="61"/>
      <c r="J57" s="61"/>
      <c r="K57" s="20"/>
      <c r="L57" s="10">
        <f>'пр 4'!G540</f>
        <v>1392350</v>
      </c>
      <c r="M57" s="10">
        <f>'пр 4'!H540</f>
        <v>0</v>
      </c>
      <c r="N57" s="10">
        <f t="shared" si="1"/>
        <v>0</v>
      </c>
    </row>
    <row r="58" spans="1:14" s="92" customFormat="1" ht="83.25" customHeight="1" x14ac:dyDescent="0.2">
      <c r="A58" s="61" t="s">
        <v>606</v>
      </c>
      <c r="B58" s="72" t="s">
        <v>1085</v>
      </c>
      <c r="C58" s="62" t="s">
        <v>431</v>
      </c>
      <c r="D58" s="61"/>
      <c r="E58" s="61"/>
      <c r="F58" s="61"/>
      <c r="G58" s="61"/>
      <c r="H58" s="61"/>
      <c r="I58" s="61"/>
      <c r="J58" s="61"/>
      <c r="K58" s="20"/>
      <c r="L58" s="10">
        <f>'пр 4'!G533</f>
        <v>8264709</v>
      </c>
      <c r="M58" s="10">
        <f>'пр 4'!H533</f>
        <v>1489529.78</v>
      </c>
      <c r="N58" s="10">
        <f t="shared" si="1"/>
        <v>18.02277345760147</v>
      </c>
    </row>
    <row r="59" spans="1:14" s="92" customFormat="1" ht="41.25" customHeight="1" x14ac:dyDescent="0.2">
      <c r="A59" s="61" t="s">
        <v>607</v>
      </c>
      <c r="B59" s="72" t="s">
        <v>924</v>
      </c>
      <c r="C59" s="62" t="s">
        <v>378</v>
      </c>
      <c r="D59" s="61"/>
      <c r="E59" s="61"/>
      <c r="F59" s="61"/>
      <c r="G59" s="61"/>
      <c r="H59" s="61"/>
      <c r="I59" s="61"/>
      <c r="J59" s="61"/>
      <c r="K59" s="20"/>
      <c r="L59" s="10">
        <f>L60+L61</f>
        <v>2610000</v>
      </c>
      <c r="M59" s="10">
        <f t="shared" ref="M59" si="8">M60+M61</f>
        <v>1327952.06</v>
      </c>
      <c r="N59" s="10">
        <f t="shared" si="1"/>
        <v>50.87938927203065</v>
      </c>
    </row>
    <row r="60" spans="1:14" s="92" customFormat="1" ht="38.25" customHeight="1" x14ac:dyDescent="0.2">
      <c r="A60" s="61" t="s">
        <v>608</v>
      </c>
      <c r="B60" s="72" t="s">
        <v>132</v>
      </c>
      <c r="C60" s="62" t="s">
        <v>379</v>
      </c>
      <c r="D60" s="61"/>
      <c r="E60" s="61"/>
      <c r="F60" s="61"/>
      <c r="G60" s="61"/>
      <c r="H60" s="61"/>
      <c r="I60" s="61"/>
      <c r="J60" s="61"/>
      <c r="K60" s="20"/>
      <c r="L60" s="121">
        <f>'пр 4'!G164</f>
        <v>260000</v>
      </c>
      <c r="M60" s="121">
        <f>'пр 4'!H164</f>
        <v>208152.06</v>
      </c>
      <c r="N60" s="10">
        <f t="shared" si="1"/>
        <v>80.058484615384614</v>
      </c>
    </row>
    <row r="61" spans="1:14" s="92" customFormat="1" ht="48" customHeight="1" x14ac:dyDescent="0.2">
      <c r="A61" s="61" t="s">
        <v>610</v>
      </c>
      <c r="B61" s="57" t="s">
        <v>797</v>
      </c>
      <c r="C61" s="62" t="s">
        <v>380</v>
      </c>
      <c r="D61" s="61"/>
      <c r="E61" s="61"/>
      <c r="F61" s="61"/>
      <c r="G61" s="61"/>
      <c r="H61" s="61"/>
      <c r="I61" s="61"/>
      <c r="J61" s="61"/>
      <c r="K61" s="20"/>
      <c r="L61" s="121">
        <f>'пр 4'!G167</f>
        <v>2350000</v>
      </c>
      <c r="M61" s="121">
        <f>'пр 4'!H167</f>
        <v>1119800</v>
      </c>
      <c r="N61" s="10">
        <f t="shared" si="1"/>
        <v>47.651063829787233</v>
      </c>
    </row>
    <row r="62" spans="1:14" s="92" customFormat="1" ht="56.25" customHeight="1" x14ac:dyDescent="0.2">
      <c r="A62" s="61" t="s">
        <v>611</v>
      </c>
      <c r="B62" s="72" t="s">
        <v>920</v>
      </c>
      <c r="C62" s="62" t="s">
        <v>372</v>
      </c>
      <c r="D62" s="61"/>
      <c r="E62" s="61"/>
      <c r="F62" s="61"/>
      <c r="G62" s="61"/>
      <c r="H62" s="61"/>
      <c r="I62" s="61"/>
      <c r="J62" s="61"/>
      <c r="K62" s="20"/>
      <c r="L62" s="10">
        <f>SUM(L63:L65)</f>
        <v>3885500</v>
      </c>
      <c r="M62" s="10">
        <f t="shared" ref="M62" si="9">SUM(M63:M65)</f>
        <v>346334.24</v>
      </c>
      <c r="N62" s="10">
        <f t="shared" si="1"/>
        <v>8.9135050830008993</v>
      </c>
    </row>
    <row r="63" spans="1:14" s="92" customFormat="1" ht="37.5" customHeight="1" x14ac:dyDescent="0.2">
      <c r="A63" s="61" t="s">
        <v>612</v>
      </c>
      <c r="B63" s="72" t="s">
        <v>135</v>
      </c>
      <c r="C63" s="62" t="s">
        <v>397</v>
      </c>
      <c r="D63" s="61"/>
      <c r="E63" s="61"/>
      <c r="F63" s="61"/>
      <c r="G63" s="61"/>
      <c r="H63" s="61"/>
      <c r="I63" s="61"/>
      <c r="J63" s="61"/>
      <c r="K63" s="20"/>
      <c r="L63" s="9">
        <f>'пр 4'!G243</f>
        <v>1504000</v>
      </c>
      <c r="M63" s="9">
        <f>'пр 4'!H243</f>
        <v>200000</v>
      </c>
      <c r="N63" s="10">
        <f t="shared" si="1"/>
        <v>13.297872340425531</v>
      </c>
    </row>
    <row r="64" spans="1:14" s="92" customFormat="1" ht="39.75" customHeight="1" x14ac:dyDescent="0.2">
      <c r="A64" s="61" t="s">
        <v>613</v>
      </c>
      <c r="B64" s="72" t="s">
        <v>919</v>
      </c>
      <c r="C64" s="62" t="s">
        <v>373</v>
      </c>
      <c r="D64" s="61"/>
      <c r="E64" s="61"/>
      <c r="F64" s="61"/>
      <c r="G64" s="61"/>
      <c r="H64" s="61"/>
      <c r="I64" s="61"/>
      <c r="J64" s="61"/>
      <c r="K64" s="20"/>
      <c r="L64" s="9">
        <f>'пр 4'!G128</f>
        <v>1680500</v>
      </c>
      <c r="M64" s="9">
        <f>'пр 4'!H128</f>
        <v>146334.24</v>
      </c>
      <c r="N64" s="10">
        <f t="shared" si="1"/>
        <v>8.7077798274323115</v>
      </c>
    </row>
    <row r="65" spans="1:14" s="92" customFormat="1" ht="49.5" customHeight="1" x14ac:dyDescent="0.2">
      <c r="A65" s="61" t="s">
        <v>614</v>
      </c>
      <c r="B65" s="72" t="s">
        <v>155</v>
      </c>
      <c r="C65" s="62" t="s">
        <v>471</v>
      </c>
      <c r="D65" s="61"/>
      <c r="E65" s="61"/>
      <c r="F65" s="61"/>
      <c r="G65" s="61"/>
      <c r="H65" s="61"/>
      <c r="I65" s="61"/>
      <c r="J65" s="61"/>
      <c r="K65" s="20"/>
      <c r="L65" s="9">
        <f>'пр 4'!G135</f>
        <v>701000</v>
      </c>
      <c r="M65" s="9">
        <f>'пр 4'!H135</f>
        <v>0</v>
      </c>
      <c r="N65" s="10">
        <f t="shared" si="1"/>
        <v>0</v>
      </c>
    </row>
    <row r="66" spans="1:14" s="92" customFormat="1" ht="63" customHeight="1" x14ac:dyDescent="0.2">
      <c r="A66" s="61" t="s">
        <v>615</v>
      </c>
      <c r="B66" s="72" t="s">
        <v>1042</v>
      </c>
      <c r="C66" s="62" t="s">
        <v>369</v>
      </c>
      <c r="D66" s="61"/>
      <c r="E66" s="61"/>
      <c r="F66" s="61"/>
      <c r="G66" s="61"/>
      <c r="H66" s="61"/>
      <c r="I66" s="61"/>
      <c r="J66" s="61"/>
      <c r="K66" s="20"/>
      <c r="L66" s="121">
        <f>'пр 4'!G118+'пр 4'!G182</f>
        <v>270000</v>
      </c>
      <c r="M66" s="121">
        <f>'пр 4'!H118+'пр 4'!H182</f>
        <v>0</v>
      </c>
      <c r="N66" s="10">
        <f t="shared" si="1"/>
        <v>0</v>
      </c>
    </row>
    <row r="67" spans="1:14" s="92" customFormat="1" ht="117.75" customHeight="1" x14ac:dyDescent="0.2">
      <c r="A67" s="61" t="s">
        <v>616</v>
      </c>
      <c r="B67" s="45" t="s">
        <v>962</v>
      </c>
      <c r="C67" s="62" t="s">
        <v>368</v>
      </c>
      <c r="D67" s="107"/>
      <c r="E67" s="107"/>
      <c r="F67" s="107"/>
      <c r="G67" s="107"/>
      <c r="H67" s="107"/>
      <c r="I67" s="107"/>
      <c r="J67" s="107"/>
      <c r="K67" s="21"/>
      <c r="L67" s="121">
        <f>L68</f>
        <v>255000</v>
      </c>
      <c r="M67" s="121">
        <f t="shared" ref="M67" si="10">M68</f>
        <v>0</v>
      </c>
      <c r="N67" s="10">
        <f t="shared" si="1"/>
        <v>0</v>
      </c>
    </row>
    <row r="68" spans="1:14" s="92" customFormat="1" ht="52.5" customHeight="1" x14ac:dyDescent="0.2">
      <c r="A68" s="61" t="s">
        <v>618</v>
      </c>
      <c r="B68" s="45" t="s">
        <v>963</v>
      </c>
      <c r="C68" s="47" t="s">
        <v>191</v>
      </c>
      <c r="D68" s="107"/>
      <c r="E68" s="107"/>
      <c r="F68" s="107"/>
      <c r="G68" s="107"/>
      <c r="H68" s="107"/>
      <c r="I68" s="107"/>
      <c r="J68" s="107"/>
      <c r="K68" s="21"/>
      <c r="L68" s="121">
        <f>'пр 4'!G111</f>
        <v>255000</v>
      </c>
      <c r="M68" s="121">
        <f>'пр 4'!H111</f>
        <v>0</v>
      </c>
      <c r="N68" s="10">
        <f t="shared" si="1"/>
        <v>0</v>
      </c>
    </row>
    <row r="69" spans="1:14" s="92" customFormat="1" ht="50.25" customHeight="1" x14ac:dyDescent="0.2">
      <c r="A69" s="61" t="s">
        <v>619</v>
      </c>
      <c r="B69" s="45" t="s">
        <v>826</v>
      </c>
      <c r="C69" s="108" t="s">
        <v>438</v>
      </c>
      <c r="D69" s="107"/>
      <c r="E69" s="107"/>
      <c r="F69" s="107"/>
      <c r="G69" s="107"/>
      <c r="H69" s="107"/>
      <c r="I69" s="107"/>
      <c r="J69" s="107"/>
      <c r="K69" s="21"/>
      <c r="L69" s="121">
        <f>'пр 4'!G301</f>
        <v>80000</v>
      </c>
      <c r="M69" s="121">
        <f>'пр 4'!H301</f>
        <v>80000</v>
      </c>
      <c r="N69" s="10">
        <f t="shared" si="1"/>
        <v>100</v>
      </c>
    </row>
    <row r="70" spans="1:14" s="36" customFormat="1" ht="24.75" customHeight="1" x14ac:dyDescent="0.2">
      <c r="A70" s="61" t="s">
        <v>621</v>
      </c>
      <c r="B70" s="75" t="s">
        <v>505</v>
      </c>
      <c r="C70" s="109"/>
      <c r="D70" s="110"/>
      <c r="E70" s="110"/>
      <c r="F70" s="110"/>
      <c r="G70" s="110"/>
      <c r="H70" s="110"/>
      <c r="I70" s="110"/>
      <c r="J70" s="110"/>
      <c r="K70" s="111">
        <f>SUM(K11:K66)</f>
        <v>0</v>
      </c>
      <c r="L70" s="162">
        <f>L11+L12+L15+L21+L24+L28+L33+L36+L43+L48+L56+L59+L62+L66+L67+L69</f>
        <v>980324413.49000001</v>
      </c>
      <c r="M70" s="162">
        <f>M11+M12+M15+M21+M24+M28+M33+M36+M43+M48+M56+M59+M62+M66+M67+M69</f>
        <v>174755573.94999999</v>
      </c>
      <c r="N70" s="163">
        <f>M70/L70*100</f>
        <v>17.826300308880619</v>
      </c>
    </row>
    <row r="71" spans="1:14" s="92" customFormat="1" ht="12.75" hidden="1" customHeight="1" x14ac:dyDescent="0.25">
      <c r="A71" s="112" t="s">
        <v>619</v>
      </c>
      <c r="B71" s="80" t="s">
        <v>798</v>
      </c>
      <c r="C71" s="113" t="s">
        <v>785</v>
      </c>
      <c r="D71" s="113" t="s">
        <v>786</v>
      </c>
      <c r="E71" s="113" t="s">
        <v>787</v>
      </c>
      <c r="F71" s="113" t="s">
        <v>788</v>
      </c>
      <c r="G71" s="113" t="s">
        <v>789</v>
      </c>
      <c r="H71" s="113" t="s">
        <v>790</v>
      </c>
      <c r="I71" s="113" t="s">
        <v>791</v>
      </c>
      <c r="J71" s="113" t="s">
        <v>792</v>
      </c>
      <c r="K71" s="114" t="s">
        <v>799</v>
      </c>
      <c r="L71" s="22">
        <f>SUM(L11:L70)</f>
        <v>2940162240.4699998</v>
      </c>
    </row>
    <row r="72" spans="1:14" ht="24" customHeight="1" x14ac:dyDescent="0.25">
      <c r="L72" s="115"/>
    </row>
    <row r="73" spans="1:14" ht="17.25" customHeight="1" x14ac:dyDescent="0.2">
      <c r="L73" s="76"/>
    </row>
    <row r="74" spans="1:14" ht="16.5" customHeight="1" x14ac:dyDescent="0.2">
      <c r="K74" s="116"/>
      <c r="L74" s="76"/>
    </row>
    <row r="75" spans="1:14" x14ac:dyDescent="0.2">
      <c r="L75" s="23"/>
    </row>
    <row r="76" spans="1:14" x14ac:dyDescent="0.2">
      <c r="L76" s="76"/>
    </row>
    <row r="77" spans="1:14" x14ac:dyDescent="0.2">
      <c r="L77" s="44"/>
    </row>
    <row r="78" spans="1:14" x14ac:dyDescent="0.2">
      <c r="L78" s="117"/>
    </row>
    <row r="79" spans="1:14" ht="13.5" customHeight="1" x14ac:dyDescent="0.2"/>
  </sheetData>
  <mergeCells count="7">
    <mergeCell ref="L3:N3"/>
    <mergeCell ref="L4:N4"/>
    <mergeCell ref="A6:N6"/>
    <mergeCell ref="A8:A9"/>
    <mergeCell ref="B8:B9"/>
    <mergeCell ref="C8:C9"/>
    <mergeCell ref="L8:N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2024-04-20T04:36:04Z</cp:lastPrinted>
  <dcterms:created xsi:type="dcterms:W3CDTF">2015-02-11T09:59:31Z</dcterms:created>
  <dcterms:modified xsi:type="dcterms:W3CDTF">2024-04-23T04:18:10Z</dcterms:modified>
</cp:coreProperties>
</file>