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'Лист1'!$A$1:$O$81</definedName>
  </definedNames>
  <calcPr fullCalcOnLoad="1"/>
</workbook>
</file>

<file path=xl/sharedStrings.xml><?xml version="1.0" encoding="utf-8"?>
<sst xmlns="http://schemas.openxmlformats.org/spreadsheetml/2006/main" count="89" uniqueCount="54">
  <si>
    <t>№ строки</t>
  </si>
  <si>
    <t>Наименование мероприятия/Источники расходов на финансирование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</si>
  <si>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</si>
  <si>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</si>
  <si>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</si>
  <si>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</si>
  <si>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</si>
  <si>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</si>
  <si>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</si>
  <si>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</si>
  <si>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</si>
  <si>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</si>
  <si>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</si>
  <si>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</rPr>
      <t xml:space="preserve">муниципальной  </t>
    </r>
    <r>
      <rPr>
        <b/>
        <sz val="10"/>
        <color indexed="8"/>
        <rFont val="Times New Roman"/>
        <family val="1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</si>
  <si>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</si>
  <si>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</si>
  <si>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</rPr>
      <t>Мероприятие 1</t>
    </r>
    <r>
      <rPr>
        <sz val="10"/>
        <color indexed="8"/>
        <rFont val="Times New Roman"/>
        <family val="1"/>
      </rPr>
      <t xml:space="preserve">
Содержание автомобильных дорог общего пользования и сооружений на них</t>
    </r>
  </si>
  <si>
    <r>
      <t>Мероприятие 6</t>
    </r>
    <r>
      <rPr>
        <sz val="10"/>
        <color indexed="8"/>
        <rFont val="Times New Roman"/>
        <family val="1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</si>
  <si>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</si>
  <si>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</rPr>
      <t xml:space="preserve">Мероприятие 4.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</si>
  <si>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</rPr>
      <t>Мероприятие 2.</t>
    </r>
    <r>
      <rPr>
        <sz val="10"/>
        <color indexed="8"/>
        <rFont val="Times New Roman"/>
        <family val="1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</si>
  <si>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</si>
  <si>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</si>
  <si>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</rPr>
      <t>Мероприятие 2</t>
    </r>
    <r>
      <rPr>
        <sz val="10"/>
        <color indexed="8"/>
        <rFont val="Times New Roman"/>
        <family val="1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</si>
  <si>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</si>
  <si>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</si>
  <si>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</si>
  <si>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</si>
  <si>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</rPr>
      <t>Мероприятие 10</t>
    </r>
    <r>
      <rPr>
        <sz val="10"/>
        <color indexed="8"/>
        <rFont val="Times New Roman"/>
        <family val="1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</si>
  <si>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rFont val="Times New Roman"/>
        <family val="1"/>
      </rPr>
      <t xml:space="preserve">Мероприятие 8 </t>
    </r>
    <r>
      <rPr>
        <sz val="10"/>
        <rFont val="Times New Roman"/>
        <family val="1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</si>
  <si>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</si>
  <si>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</rPr>
      <t xml:space="preserve">Мероприятие 12 </t>
    </r>
    <r>
      <rPr>
        <sz val="10"/>
        <color indexed="8"/>
        <rFont val="Times New Roman"/>
        <family val="1"/>
      </rPr>
      <t xml:space="preserve">
Приобретение материалов и выполнение работ неучтенных проектом по реконструкции ул. Фрунзе </t>
    </r>
  </si>
  <si>
    <t>4-7,
9-10</t>
  </si>
  <si>
    <r>
      <rPr>
        <b/>
        <sz val="10"/>
        <color indexed="8"/>
        <rFont val="Times New Roman"/>
        <family val="1"/>
      </rPr>
      <t xml:space="preserve">Мероприятие 9 </t>
    </r>
    <r>
      <rPr>
        <sz val="10"/>
        <color indexed="8"/>
        <rFont val="Times New Roman"/>
        <family val="1"/>
      </rPr>
      <t xml:space="preserve">
Реконструкция, капитальный ремонт, ул. Фрунзе </t>
    </r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</si>
  <si>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 xml:space="preserve">
Капитальный ремонт улицы Парижской Коммуны в городе Нижняя Салда</t>
    </r>
  </si>
  <si>
    <t>План мероприятий по выполнению муниципальной 
программы городского округа Нижняя Салда
 «Развитие транспорта и  дорожного хозяйства в городском округе Нижняя Салда до 2024 года»</t>
  </si>
  <si>
    <r>
      <t xml:space="preserve">Мероприятие 15
</t>
    </r>
    <r>
      <rPr>
        <sz val="10"/>
        <color indexed="8"/>
        <rFont val="Times New Roman"/>
        <family val="1"/>
      </rPr>
      <t>Капитальный ремонт улицы Карла Маркса в городе Нижняя Салда</t>
    </r>
  </si>
  <si>
    <r>
      <rPr>
        <b/>
        <sz val="10"/>
        <rFont val="Times New Roman"/>
        <family val="1"/>
      </rPr>
      <t xml:space="preserve">Мероприятие 7 </t>
    </r>
    <r>
      <rPr>
        <sz val="10"/>
        <rFont val="Times New Roman"/>
        <family val="1"/>
      </rPr>
      <t xml:space="preserve">
Погашение кредиторской задолженности прошлых лет</t>
    </r>
  </si>
  <si>
    <r>
      <rPr>
        <b/>
        <sz val="10"/>
        <rFont val="Times New Roman"/>
        <family val="1"/>
      </rPr>
      <t>Мероприятие 4</t>
    </r>
    <r>
      <rPr>
        <sz val="10"/>
        <rFont val="Times New Roman"/>
        <family val="1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</si>
  <si>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
Разработка проектно-сметной документации, государственная экспертиза проекта </t>
    </r>
  </si>
  <si>
    <r>
      <rPr>
        <b/>
        <sz val="10"/>
        <color indexed="8"/>
        <rFont val="Times New Roman"/>
        <family val="1"/>
      </rPr>
      <t xml:space="preserve">Мероприятие 11 </t>
    </r>
    <r>
      <rPr>
        <sz val="10"/>
        <color indexed="8"/>
        <rFont val="Times New Roman"/>
        <family val="1"/>
      </rPr>
      <t xml:space="preserve">
Обследование и разработка проектно-сметной документации, государственная экспертиза проекта "Капитальный ремонт моста через реку Салда по улице Парижской Коммуны в городе Нижняя Салда"</t>
    </r>
  </si>
  <si>
    <r>
      <t xml:space="preserve">Мероприятие 14
</t>
    </r>
    <r>
      <rPr>
        <sz val="10"/>
        <color indexed="8"/>
        <rFont val="Times New Roman"/>
        <family val="1"/>
      </rPr>
      <t>Проверка предоставляемых сметных расчетов, проведение строительного и авторского контроля за реализацией проекта "Капитальный ремонт улицы Парижской Коммуны в городе Нижняя Салда"</t>
    </r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</si>
  <si>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1"/>
        <color indexed="8"/>
        <rFont val="Times New Roman"/>
        <family val="1"/>
      </rPr>
      <t xml:space="preserve">   </t>
    </r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</si>
  <si>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</si>
  <si>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</si>
  <si>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r>
      <t xml:space="preserve">Мероприятие 16                 </t>
    </r>
    <r>
      <rPr>
        <sz val="10"/>
        <color indexed="8"/>
        <rFont val="Times New Roman"/>
        <family val="1"/>
      </rPr>
      <t>Проведение строительного и авторского контроля за реализацией проекта "Капитальный ремонт улицы Карла Маркса в городе Нижняя Салда"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</si>
  <si>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Приобретение дорожно-строительной техники</t>
    </r>
  </si>
  <si>
    <t xml:space="preserve"> </t>
  </si>
  <si>
    <t>27-29</t>
  </si>
  <si>
    <t>33-36</t>
  </si>
  <si>
    <t>39-43</t>
  </si>
  <si>
    <t>54-55</t>
  </si>
  <si>
    <t>27-29,33-36,39-43,51,54-55</t>
  </si>
  <si>
    <t xml:space="preserve">Приложение № 2                 
к постановлению администрации городского округа
Нижняя Салда                                                                                        от _____13.04.2021_____ № _218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 "Развитие транспорта и дорожного хозяйства в городском округе Нижняя Салда до 2021 года"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</si>
</sst>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" fontId="4" fillId="33" borderId="10" xfId="5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4" fontId="10" fillId="33" borderId="10" xfId="58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10" xfId="0" applyFont="1" applyFill="1" applyBorder="1" applyAlignment="1">
      <alignment vertical="top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view="pageBreakPreview" zoomScaleSheetLayoutView="100" zoomScalePageLayoutView="0" workbookViewId="0" topLeftCell="A1">
      <selection activeCell="K1" sqref="K1:O1"/>
    </sheetView>
  </sheetViews>
  <sheetFormatPr defaultColWidth="9.140625" defaultRowHeight="15"/>
  <cols>
    <col min="1" max="1" width="9.00390625" style="26" customWidth="1"/>
    <col min="2" max="2" width="24.00390625" style="26" customWidth="1"/>
    <col min="3" max="3" width="15.140625" style="26" customWidth="1"/>
    <col min="4" max="4" width="14.00390625" style="26" customWidth="1"/>
    <col min="5" max="5" width="13.00390625" style="26" customWidth="1"/>
    <col min="6" max="6" width="14.7109375" style="26" customWidth="1"/>
    <col min="7" max="7" width="13.421875" style="26" customWidth="1"/>
    <col min="8" max="8" width="16.8515625" style="30" customWidth="1"/>
    <col min="9" max="9" width="14.7109375" style="31" customWidth="1"/>
    <col min="10" max="10" width="16.7109375" style="26" customWidth="1"/>
    <col min="11" max="14" width="13.28125" style="32" customWidth="1"/>
    <col min="15" max="15" width="10.28125" style="37" customWidth="1"/>
    <col min="16" max="16" width="13.421875" style="38" customWidth="1"/>
    <col min="17" max="16384" width="9.140625" style="26" customWidth="1"/>
  </cols>
  <sheetData>
    <row r="1" spans="3:17" ht="159.75" customHeight="1">
      <c r="C1" s="15"/>
      <c r="D1" s="15"/>
      <c r="E1" s="15"/>
      <c r="F1" s="15"/>
      <c r="H1" s="27"/>
      <c r="I1" s="27"/>
      <c r="J1" s="27"/>
      <c r="K1" s="49" t="s">
        <v>53</v>
      </c>
      <c r="L1" s="49"/>
      <c r="M1" s="49"/>
      <c r="N1" s="49"/>
      <c r="O1" s="49"/>
      <c r="P1" s="39"/>
      <c r="Q1" s="28"/>
    </row>
    <row r="2" spans="4:15" ht="55.5" customHeight="1">
      <c r="D2" s="50" t="s">
        <v>35</v>
      </c>
      <c r="E2" s="50"/>
      <c r="F2" s="50"/>
      <c r="G2" s="50"/>
      <c r="H2" s="50"/>
      <c r="I2" s="50"/>
      <c r="J2" s="50"/>
      <c r="K2" s="50"/>
      <c r="L2" s="50"/>
      <c r="M2" s="24"/>
      <c r="N2" s="24"/>
      <c r="O2" s="36"/>
    </row>
    <row r="3" spans="4:15" ht="15.75"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36"/>
    </row>
    <row r="4" spans="1:15" ht="135" customHeight="1">
      <c r="A4" s="51" t="s">
        <v>0</v>
      </c>
      <c r="B4" s="51" t="s">
        <v>1</v>
      </c>
      <c r="C4" s="54" t="s">
        <v>47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1" t="s">
        <v>2</v>
      </c>
    </row>
    <row r="5" spans="1:15" ht="15">
      <c r="A5" s="52"/>
      <c r="B5" s="52"/>
      <c r="C5" s="34" t="s">
        <v>3</v>
      </c>
      <c r="D5" s="34">
        <v>2014</v>
      </c>
      <c r="E5" s="34">
        <v>2015</v>
      </c>
      <c r="F5" s="34">
        <v>2016</v>
      </c>
      <c r="G5" s="34">
        <v>2017</v>
      </c>
      <c r="H5" s="34">
        <v>2018</v>
      </c>
      <c r="I5" s="23">
        <v>2019</v>
      </c>
      <c r="J5" s="34">
        <v>2020</v>
      </c>
      <c r="K5" s="34">
        <v>2021</v>
      </c>
      <c r="L5" s="34">
        <v>2022</v>
      </c>
      <c r="M5" s="34">
        <v>2023</v>
      </c>
      <c r="N5" s="34">
        <v>2024</v>
      </c>
      <c r="O5" s="52"/>
    </row>
    <row r="6" spans="1:15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6" s="29" customFormat="1" ht="57">
      <c r="A7" s="13">
        <v>1</v>
      </c>
      <c r="B7" s="16" t="s">
        <v>13</v>
      </c>
      <c r="C7" s="9">
        <f aca="true" t="shared" si="0" ref="C7:C14">D7+E7+F7+G7+H7+I7+J7+K7+L7+M7+N7</f>
        <v>595754029.1800001</v>
      </c>
      <c r="D7" s="9">
        <f>D8+D9</f>
        <v>10794100</v>
      </c>
      <c r="E7" s="9">
        <f aca="true" t="shared" si="1" ref="E7:N7">E8+E9</f>
        <v>22842533</v>
      </c>
      <c r="F7" s="9">
        <f>F8+F9</f>
        <v>53660373.09</v>
      </c>
      <c r="G7" s="9">
        <f t="shared" si="1"/>
        <v>114871323.25999999</v>
      </c>
      <c r="H7" s="9">
        <f>H8+H9</f>
        <v>40526874.150000006</v>
      </c>
      <c r="I7" s="2">
        <f>I8+I9</f>
        <v>95921337.19999999</v>
      </c>
      <c r="J7" s="9">
        <f>J8+J9</f>
        <v>107051965.28</v>
      </c>
      <c r="K7" s="9">
        <f t="shared" si="1"/>
        <v>48376957.2</v>
      </c>
      <c r="L7" s="9">
        <f t="shared" si="1"/>
        <v>48318854</v>
      </c>
      <c r="M7" s="9">
        <f t="shared" si="1"/>
        <v>53389712</v>
      </c>
      <c r="N7" s="9">
        <f t="shared" si="1"/>
        <v>0</v>
      </c>
      <c r="O7" s="9"/>
      <c r="P7" s="38"/>
    </row>
    <row r="8" spans="1:16" s="29" customFormat="1" ht="15">
      <c r="A8" s="13">
        <f>A7+1</f>
        <v>2</v>
      </c>
      <c r="B8" s="14" t="s">
        <v>4</v>
      </c>
      <c r="C8" s="9">
        <f t="shared" si="0"/>
        <v>396191445.34999996</v>
      </c>
      <c r="D8" s="9">
        <f aca="true" t="shared" si="2" ref="D8:N8">D11+D14</f>
        <v>10794100</v>
      </c>
      <c r="E8" s="9">
        <f t="shared" si="2"/>
        <v>22842533</v>
      </c>
      <c r="F8" s="9">
        <f t="shared" si="2"/>
        <v>23660373.09</v>
      </c>
      <c r="G8" s="9">
        <f t="shared" si="2"/>
        <v>34973845.01</v>
      </c>
      <c r="H8" s="9">
        <f t="shared" si="2"/>
        <v>40526874.150000006</v>
      </c>
      <c r="I8" s="2">
        <f>I11+I14</f>
        <v>59821337.199999996</v>
      </c>
      <c r="J8" s="9">
        <f t="shared" si="2"/>
        <v>53486859.7</v>
      </c>
      <c r="K8" s="9">
        <f t="shared" si="2"/>
        <v>48376957.2</v>
      </c>
      <c r="L8" s="9">
        <f t="shared" si="2"/>
        <v>48318854</v>
      </c>
      <c r="M8" s="9">
        <f t="shared" si="2"/>
        <v>53389712</v>
      </c>
      <c r="N8" s="9">
        <f t="shared" si="2"/>
        <v>0</v>
      </c>
      <c r="O8" s="9"/>
      <c r="P8" s="38"/>
    </row>
    <row r="9" spans="1:16" s="29" customFormat="1" ht="15">
      <c r="A9" s="13">
        <f aca="true" t="shared" si="3" ref="A9:A72">A8+1</f>
        <v>3</v>
      </c>
      <c r="B9" s="14" t="s">
        <v>5</v>
      </c>
      <c r="C9" s="9">
        <f t="shared" si="0"/>
        <v>199562583.82999998</v>
      </c>
      <c r="D9" s="10">
        <f>D12+D15</f>
        <v>0</v>
      </c>
      <c r="E9" s="10">
        <f aca="true" t="shared" si="4" ref="E9:N9">E12+E15</f>
        <v>0</v>
      </c>
      <c r="F9" s="9">
        <f t="shared" si="4"/>
        <v>30000000</v>
      </c>
      <c r="G9" s="9">
        <f t="shared" si="4"/>
        <v>79897478.25</v>
      </c>
      <c r="H9" s="10">
        <f t="shared" si="4"/>
        <v>0</v>
      </c>
      <c r="I9" s="2">
        <f t="shared" si="4"/>
        <v>36100000</v>
      </c>
      <c r="J9" s="9">
        <f t="shared" si="4"/>
        <v>53565105.58</v>
      </c>
      <c r="K9" s="10">
        <f t="shared" si="4"/>
        <v>0</v>
      </c>
      <c r="L9" s="10">
        <f t="shared" si="4"/>
        <v>0</v>
      </c>
      <c r="M9" s="10">
        <f t="shared" si="4"/>
        <v>0</v>
      </c>
      <c r="N9" s="10">
        <f t="shared" si="4"/>
        <v>0</v>
      </c>
      <c r="O9" s="10"/>
      <c r="P9" s="38"/>
    </row>
    <row r="10" spans="1:15" ht="25.5">
      <c r="A10" s="13">
        <f t="shared" si="3"/>
        <v>4</v>
      </c>
      <c r="B10" s="35" t="s">
        <v>15</v>
      </c>
      <c r="C10" s="9">
        <f t="shared" si="0"/>
        <v>381506460.33</v>
      </c>
      <c r="D10" s="9">
        <f aca="true" t="shared" si="5" ref="D10:K10">D11+D12</f>
        <v>0</v>
      </c>
      <c r="E10" s="9">
        <f t="shared" si="5"/>
        <v>0</v>
      </c>
      <c r="F10" s="9">
        <f t="shared" si="5"/>
        <v>33210776</v>
      </c>
      <c r="G10" s="9">
        <f t="shared" si="5"/>
        <v>83044530.1</v>
      </c>
      <c r="H10" s="9">
        <f t="shared" si="5"/>
        <v>0</v>
      </c>
      <c r="I10" s="2">
        <f>I11+I12</f>
        <v>55100000</v>
      </c>
      <c r="J10" s="9">
        <f t="shared" si="5"/>
        <v>82883147.03</v>
      </c>
      <c r="K10" s="9">
        <f t="shared" si="5"/>
        <v>30876957.2</v>
      </c>
      <c r="L10" s="9">
        <f>L11+L12</f>
        <v>44011390</v>
      </c>
      <c r="M10" s="9">
        <f>M11+M12</f>
        <v>52379660</v>
      </c>
      <c r="N10" s="9">
        <f>N11+N12</f>
        <v>0</v>
      </c>
      <c r="O10" s="9"/>
    </row>
    <row r="11" spans="1:15" ht="15">
      <c r="A11" s="13">
        <f t="shared" si="3"/>
        <v>5</v>
      </c>
      <c r="B11" s="14" t="s">
        <v>4</v>
      </c>
      <c r="C11" s="9">
        <f t="shared" si="0"/>
        <v>181943876.5</v>
      </c>
      <c r="D11" s="9">
        <f>D21</f>
        <v>0</v>
      </c>
      <c r="E11" s="9">
        <f aca="true" t="shared" si="6" ref="E11:N11">E21</f>
        <v>0</v>
      </c>
      <c r="F11" s="9">
        <f t="shared" si="6"/>
        <v>3210776</v>
      </c>
      <c r="G11" s="9">
        <f t="shared" si="6"/>
        <v>3147051.85</v>
      </c>
      <c r="H11" s="9">
        <f t="shared" si="6"/>
        <v>0</v>
      </c>
      <c r="I11" s="2">
        <f t="shared" si="6"/>
        <v>19000000</v>
      </c>
      <c r="J11" s="9">
        <f t="shared" si="6"/>
        <v>29318041.45</v>
      </c>
      <c r="K11" s="9">
        <f t="shared" si="6"/>
        <v>30876957.2</v>
      </c>
      <c r="L11" s="9">
        <f t="shared" si="6"/>
        <v>44011390</v>
      </c>
      <c r="M11" s="9">
        <f t="shared" si="6"/>
        <v>52379660</v>
      </c>
      <c r="N11" s="9">
        <f t="shared" si="6"/>
        <v>0</v>
      </c>
      <c r="O11" s="9"/>
    </row>
    <row r="12" spans="1:15" ht="15">
      <c r="A12" s="13">
        <f t="shared" si="3"/>
        <v>6</v>
      </c>
      <c r="B12" s="14" t="s">
        <v>5</v>
      </c>
      <c r="C12" s="9">
        <f t="shared" si="0"/>
        <v>199562583.82999998</v>
      </c>
      <c r="D12" s="9">
        <f>D22</f>
        <v>0</v>
      </c>
      <c r="E12" s="9">
        <f aca="true" t="shared" si="7" ref="E12:N12">E22</f>
        <v>0</v>
      </c>
      <c r="F12" s="9">
        <f t="shared" si="7"/>
        <v>30000000</v>
      </c>
      <c r="G12" s="9">
        <f t="shared" si="7"/>
        <v>79897478.25</v>
      </c>
      <c r="H12" s="9">
        <f t="shared" si="7"/>
        <v>0</v>
      </c>
      <c r="I12" s="2">
        <f t="shared" si="7"/>
        <v>36100000</v>
      </c>
      <c r="J12" s="9">
        <f t="shared" si="7"/>
        <v>53565105.58</v>
      </c>
      <c r="K12" s="9">
        <f t="shared" si="7"/>
        <v>0</v>
      </c>
      <c r="L12" s="9">
        <f t="shared" si="7"/>
        <v>0</v>
      </c>
      <c r="M12" s="9">
        <f t="shared" si="7"/>
        <v>0</v>
      </c>
      <c r="N12" s="9">
        <f t="shared" si="7"/>
        <v>0</v>
      </c>
      <c r="O12" s="2"/>
    </row>
    <row r="13" spans="1:15" ht="15">
      <c r="A13" s="13">
        <f t="shared" si="3"/>
        <v>7</v>
      </c>
      <c r="B13" s="35" t="s">
        <v>7</v>
      </c>
      <c r="C13" s="9">
        <f t="shared" si="0"/>
        <v>214247568.85</v>
      </c>
      <c r="D13" s="9">
        <f aca="true" t="shared" si="8" ref="D13:K13">D14+D15</f>
        <v>10794100</v>
      </c>
      <c r="E13" s="9">
        <f t="shared" si="8"/>
        <v>22842533</v>
      </c>
      <c r="F13" s="9">
        <f t="shared" si="8"/>
        <v>20449597.09</v>
      </c>
      <c r="G13" s="9">
        <f t="shared" si="8"/>
        <v>31826793.159999996</v>
      </c>
      <c r="H13" s="9">
        <f t="shared" si="8"/>
        <v>40526874.150000006</v>
      </c>
      <c r="I13" s="2">
        <f t="shared" si="8"/>
        <v>40821337.199999996</v>
      </c>
      <c r="J13" s="9">
        <f t="shared" si="8"/>
        <v>24168818.25</v>
      </c>
      <c r="K13" s="9">
        <f t="shared" si="8"/>
        <v>17500000</v>
      </c>
      <c r="L13" s="9">
        <f>L14+L15</f>
        <v>4307464</v>
      </c>
      <c r="M13" s="9">
        <f>M14+M15</f>
        <v>1010052</v>
      </c>
      <c r="N13" s="9">
        <f>N14+N15</f>
        <v>0</v>
      </c>
      <c r="O13" s="7"/>
    </row>
    <row r="14" spans="1:15" ht="15">
      <c r="A14" s="13">
        <f t="shared" si="3"/>
        <v>8</v>
      </c>
      <c r="B14" s="14" t="s">
        <v>4</v>
      </c>
      <c r="C14" s="9">
        <f t="shared" si="0"/>
        <v>214247568.85</v>
      </c>
      <c r="D14" s="9">
        <f aca="true" t="shared" si="9" ref="D14:N14">D24+D64+D71</f>
        <v>10794100</v>
      </c>
      <c r="E14" s="9">
        <f t="shared" si="9"/>
        <v>22842533</v>
      </c>
      <c r="F14" s="9">
        <f t="shared" si="9"/>
        <v>20449597.09</v>
      </c>
      <c r="G14" s="9">
        <f t="shared" si="9"/>
        <v>31826793.159999996</v>
      </c>
      <c r="H14" s="9">
        <f t="shared" si="9"/>
        <v>40526874.150000006</v>
      </c>
      <c r="I14" s="9">
        <f t="shared" si="9"/>
        <v>40821337.199999996</v>
      </c>
      <c r="J14" s="9">
        <f t="shared" si="9"/>
        <v>24168818.25</v>
      </c>
      <c r="K14" s="9">
        <f t="shared" si="9"/>
        <v>17500000</v>
      </c>
      <c r="L14" s="9">
        <f t="shared" si="9"/>
        <v>4307464</v>
      </c>
      <c r="M14" s="9">
        <f t="shared" si="9"/>
        <v>1010052</v>
      </c>
      <c r="N14" s="9">
        <f t="shared" si="9"/>
        <v>0</v>
      </c>
      <c r="O14" s="13"/>
    </row>
    <row r="15" spans="1:15" ht="45.75" customHeight="1">
      <c r="A15" s="13">
        <f t="shared" si="3"/>
        <v>9</v>
      </c>
      <c r="B15" s="14" t="s">
        <v>5</v>
      </c>
      <c r="C15" s="9">
        <f>D15+E15+F15+G15+H15+I15+J15+K15+L15</f>
        <v>0</v>
      </c>
      <c r="D15" s="10">
        <v>0</v>
      </c>
      <c r="E15" s="10">
        <v>0</v>
      </c>
      <c r="F15" s="9">
        <v>0</v>
      </c>
      <c r="G15" s="10">
        <v>0</v>
      </c>
      <c r="H15" s="10">
        <v>0</v>
      </c>
      <c r="I15" s="3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7"/>
    </row>
    <row r="16" spans="1:15" ht="15">
      <c r="A16" s="13">
        <f t="shared" si="3"/>
        <v>10</v>
      </c>
      <c r="B16" s="53" t="s">
        <v>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85.5" customHeight="1">
      <c r="A17" s="13">
        <f t="shared" si="3"/>
        <v>11</v>
      </c>
      <c r="B17" s="35" t="s">
        <v>14</v>
      </c>
      <c r="C17" s="17">
        <f>SUM(D17:N17)</f>
        <v>575576850.6299999</v>
      </c>
      <c r="D17" s="9">
        <f>D18+D19</f>
        <v>8163510</v>
      </c>
      <c r="E17" s="9">
        <f aca="true" t="shared" si="10" ref="E17:K17">E18+E19</f>
        <v>21785793</v>
      </c>
      <c r="F17" s="9">
        <f t="shared" si="10"/>
        <v>53560473.09</v>
      </c>
      <c r="G17" s="9">
        <f>G18+G19</f>
        <v>112809664.86</v>
      </c>
      <c r="H17" s="9">
        <f t="shared" si="10"/>
        <v>31246738.200000003</v>
      </c>
      <c r="I17" s="2">
        <f t="shared" si="10"/>
        <v>93995685.3</v>
      </c>
      <c r="J17" s="9">
        <f t="shared" si="10"/>
        <v>106543462.97999999</v>
      </c>
      <c r="K17" s="9">
        <f t="shared" si="10"/>
        <v>46776957.2</v>
      </c>
      <c r="L17" s="9">
        <f>L18+L19</f>
        <v>47304854</v>
      </c>
      <c r="M17" s="9">
        <f>M18+M19</f>
        <v>53389712</v>
      </c>
      <c r="N17" s="9">
        <f>N18+N19</f>
        <v>0</v>
      </c>
      <c r="O17" s="7"/>
    </row>
    <row r="18" spans="1:15" ht="86.25" customHeight="1">
      <c r="A18" s="13">
        <f t="shared" si="3"/>
        <v>12</v>
      </c>
      <c r="B18" s="35" t="s">
        <v>4</v>
      </c>
      <c r="C18" s="17">
        <f>SUM(D18:N18)</f>
        <v>376014266.8</v>
      </c>
      <c r="D18" s="9">
        <f aca="true" t="shared" si="11" ref="D18:J18">D21+D24</f>
        <v>8163510</v>
      </c>
      <c r="E18" s="9">
        <f t="shared" si="11"/>
        <v>21785793</v>
      </c>
      <c r="F18" s="9">
        <f t="shared" si="11"/>
        <v>23560473.09</v>
      </c>
      <c r="G18" s="9">
        <f t="shared" si="11"/>
        <v>32912186.61</v>
      </c>
      <c r="H18" s="9">
        <f t="shared" si="11"/>
        <v>31246738.200000003</v>
      </c>
      <c r="I18" s="2">
        <f t="shared" si="11"/>
        <v>57895685.3</v>
      </c>
      <c r="J18" s="9">
        <f t="shared" si="11"/>
        <v>52978357.4</v>
      </c>
      <c r="K18" s="9">
        <f aca="true" t="shared" si="12" ref="K18:N19">K21+K24</f>
        <v>46776957.2</v>
      </c>
      <c r="L18" s="9">
        <f t="shared" si="12"/>
        <v>47304854</v>
      </c>
      <c r="M18" s="9">
        <f t="shared" si="12"/>
        <v>53389712</v>
      </c>
      <c r="N18" s="9">
        <f t="shared" si="12"/>
        <v>0</v>
      </c>
      <c r="O18" s="13"/>
    </row>
    <row r="19" spans="1:15" ht="78.75" customHeight="1">
      <c r="A19" s="13">
        <f t="shared" si="3"/>
        <v>13</v>
      </c>
      <c r="B19" s="35" t="s">
        <v>5</v>
      </c>
      <c r="C19" s="17">
        <f>SUM(D19:N19)</f>
        <v>199562583.82999998</v>
      </c>
      <c r="D19" s="9">
        <f>D22+D25</f>
        <v>0</v>
      </c>
      <c r="E19" s="9">
        <f aca="true" t="shared" si="13" ref="E19:J19">E22+E25</f>
        <v>0</v>
      </c>
      <c r="F19" s="9">
        <f t="shared" si="13"/>
        <v>30000000</v>
      </c>
      <c r="G19" s="9">
        <f t="shared" si="13"/>
        <v>79897478.25</v>
      </c>
      <c r="H19" s="9">
        <f>H22+H25</f>
        <v>0</v>
      </c>
      <c r="I19" s="2">
        <f t="shared" si="13"/>
        <v>36100000</v>
      </c>
      <c r="J19" s="9">
        <f t="shared" si="13"/>
        <v>53565105.58</v>
      </c>
      <c r="K19" s="9">
        <f t="shared" si="12"/>
        <v>0</v>
      </c>
      <c r="L19" s="9">
        <f t="shared" si="12"/>
        <v>0</v>
      </c>
      <c r="M19" s="9">
        <f t="shared" si="12"/>
        <v>0</v>
      </c>
      <c r="N19" s="9">
        <f t="shared" si="12"/>
        <v>0</v>
      </c>
      <c r="O19" s="13"/>
    </row>
    <row r="20" spans="1:15" ht="15">
      <c r="A20" s="13">
        <f t="shared" si="3"/>
        <v>14</v>
      </c>
      <c r="B20" s="53" t="s">
        <v>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75" customHeight="1">
      <c r="A21" s="13">
        <f t="shared" si="3"/>
        <v>15</v>
      </c>
      <c r="B21" s="35" t="s">
        <v>4</v>
      </c>
      <c r="C21" s="9">
        <f>SUM(D21:N21)</f>
        <v>181943876.5</v>
      </c>
      <c r="D21" s="9">
        <f aca="true" t="shared" si="14" ref="D21:N21">D35+D44+D57</f>
        <v>0</v>
      </c>
      <c r="E21" s="9">
        <f t="shared" si="14"/>
        <v>0</v>
      </c>
      <c r="F21" s="9">
        <f t="shared" si="14"/>
        <v>3210776</v>
      </c>
      <c r="G21" s="9">
        <f t="shared" si="14"/>
        <v>3147051.85</v>
      </c>
      <c r="H21" s="9">
        <f t="shared" si="14"/>
        <v>0</v>
      </c>
      <c r="I21" s="9">
        <f t="shared" si="14"/>
        <v>19000000</v>
      </c>
      <c r="J21" s="9">
        <f t="shared" si="14"/>
        <v>29318041.45</v>
      </c>
      <c r="K21" s="9">
        <f t="shared" si="14"/>
        <v>30876957.2</v>
      </c>
      <c r="L21" s="9">
        <f t="shared" si="14"/>
        <v>44011390</v>
      </c>
      <c r="M21" s="9">
        <f t="shared" si="14"/>
        <v>52379660</v>
      </c>
      <c r="N21" s="9">
        <f t="shared" si="14"/>
        <v>0</v>
      </c>
      <c r="O21" s="13"/>
    </row>
    <row r="22" spans="1:15" ht="81" customHeight="1">
      <c r="A22" s="13">
        <f t="shared" si="3"/>
        <v>16</v>
      </c>
      <c r="B22" s="35" t="s">
        <v>5</v>
      </c>
      <c r="C22" s="9">
        <f>SUM(D22:N22)</f>
        <v>199562583.82999998</v>
      </c>
      <c r="D22" s="9">
        <f>D36+D45</f>
        <v>0</v>
      </c>
      <c r="E22" s="9">
        <f aca="true" t="shared" si="15" ref="E22:N22">E36+E45</f>
        <v>0</v>
      </c>
      <c r="F22" s="9">
        <f t="shared" si="15"/>
        <v>30000000</v>
      </c>
      <c r="G22" s="9">
        <f t="shared" si="15"/>
        <v>79897478.25</v>
      </c>
      <c r="H22" s="9">
        <f t="shared" si="15"/>
        <v>0</v>
      </c>
      <c r="I22" s="9">
        <f t="shared" si="15"/>
        <v>36100000</v>
      </c>
      <c r="J22" s="9">
        <f t="shared" si="15"/>
        <v>53565105.58</v>
      </c>
      <c r="K22" s="9">
        <f t="shared" si="15"/>
        <v>0</v>
      </c>
      <c r="L22" s="9">
        <f t="shared" si="15"/>
        <v>0</v>
      </c>
      <c r="M22" s="9">
        <f t="shared" si="15"/>
        <v>0</v>
      </c>
      <c r="N22" s="9">
        <f t="shared" si="15"/>
        <v>0</v>
      </c>
      <c r="O22" s="13"/>
    </row>
    <row r="23" spans="1:15" ht="15">
      <c r="A23" s="13">
        <f t="shared" si="3"/>
        <v>17</v>
      </c>
      <c r="B23" s="53" t="s">
        <v>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73.5" customHeight="1">
      <c r="A24" s="13">
        <f t="shared" si="3"/>
        <v>18</v>
      </c>
      <c r="B24" s="35" t="s">
        <v>4</v>
      </c>
      <c r="C24" s="9">
        <f aca="true" t="shared" si="16" ref="C24:C33">SUM(D24:N24)</f>
        <v>194070390.29999998</v>
      </c>
      <c r="D24" s="9">
        <f aca="true" t="shared" si="17" ref="D24:I24">D27+D29+D31+D33+D38+D40+D42+D47+D49+D51+D53+D55</f>
        <v>8163510</v>
      </c>
      <c r="E24" s="9">
        <f t="shared" si="17"/>
        <v>21785793</v>
      </c>
      <c r="F24" s="9">
        <f t="shared" si="17"/>
        <v>20349697.09</v>
      </c>
      <c r="G24" s="9">
        <f t="shared" si="17"/>
        <v>29765134.759999998</v>
      </c>
      <c r="H24" s="9">
        <f t="shared" si="17"/>
        <v>31246738.200000003</v>
      </c>
      <c r="I24" s="9">
        <f t="shared" si="17"/>
        <v>38895685.3</v>
      </c>
      <c r="J24" s="9">
        <f>J27+J29+J31+J33+J38+J40+J42+J47+J49++J51+J53+J55</f>
        <v>23660315.95</v>
      </c>
      <c r="K24" s="9">
        <f>K27+K29+K31+K33+K38+K40+K42+K47+K49+K51+K53+K55+K58</f>
        <v>15900000</v>
      </c>
      <c r="L24" s="9">
        <f>L27+L29+L31+L33+L38+L40+L42+L47+L49+L51+L53+L55+L58</f>
        <v>3293464</v>
      </c>
      <c r="M24" s="9">
        <f>M27+M29+M31+M33+M38+M40+M42+M47+M49+M51+M53+M55+M58</f>
        <v>1010052</v>
      </c>
      <c r="N24" s="9">
        <f>N27+N29+N31+N33+N38+N40+N42+N47+N49+N51+N53+N55+N58</f>
        <v>0</v>
      </c>
      <c r="O24" s="13"/>
    </row>
    <row r="25" spans="1:15" ht="34.5" customHeight="1">
      <c r="A25" s="13">
        <f t="shared" si="3"/>
        <v>19</v>
      </c>
      <c r="B25" s="35" t="s">
        <v>5</v>
      </c>
      <c r="C25" s="9">
        <f t="shared" si="16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3"/>
    </row>
    <row r="26" spans="1:15" ht="73.5" customHeight="1">
      <c r="A26" s="13">
        <f t="shared" si="3"/>
        <v>20</v>
      </c>
      <c r="B26" s="14" t="s">
        <v>16</v>
      </c>
      <c r="C26" s="11">
        <f t="shared" si="16"/>
        <v>67108254.16</v>
      </c>
      <c r="D26" s="11">
        <v>3500000</v>
      </c>
      <c r="E26" s="11">
        <v>6487298</v>
      </c>
      <c r="F26" s="11">
        <v>6401701</v>
      </c>
      <c r="G26" s="11">
        <v>11313171.07</v>
      </c>
      <c r="H26" s="11">
        <v>7434253.4</v>
      </c>
      <c r="I26" s="4">
        <f aca="true" t="shared" si="18" ref="I26:N26">I27</f>
        <v>10249240.69</v>
      </c>
      <c r="J26" s="11">
        <f t="shared" si="18"/>
        <v>10249240</v>
      </c>
      <c r="K26" s="11">
        <f>K27</f>
        <v>10400000</v>
      </c>
      <c r="L26" s="11">
        <f t="shared" si="18"/>
        <v>1073350</v>
      </c>
      <c r="M26" s="11">
        <f t="shared" si="18"/>
        <v>0</v>
      </c>
      <c r="N26" s="11">
        <f t="shared" si="18"/>
        <v>0</v>
      </c>
      <c r="O26" s="18" t="s">
        <v>26</v>
      </c>
    </row>
    <row r="27" spans="1:15" ht="70.5" customHeight="1">
      <c r="A27" s="13">
        <f t="shared" si="3"/>
        <v>21</v>
      </c>
      <c r="B27" s="14" t="s">
        <v>9</v>
      </c>
      <c r="C27" s="11">
        <f t="shared" si="16"/>
        <v>67108254.16</v>
      </c>
      <c r="D27" s="11">
        <v>3500000</v>
      </c>
      <c r="E27" s="11">
        <v>6487298</v>
      </c>
      <c r="F27" s="11">
        <v>6401701</v>
      </c>
      <c r="G27" s="11">
        <v>11313171.07</v>
      </c>
      <c r="H27" s="11">
        <v>7434253.4</v>
      </c>
      <c r="I27" s="4">
        <v>10249240.69</v>
      </c>
      <c r="J27" s="11">
        <v>10249240</v>
      </c>
      <c r="K27" s="11">
        <v>10400000</v>
      </c>
      <c r="L27" s="11">
        <v>1073350</v>
      </c>
      <c r="M27" s="12">
        <v>0</v>
      </c>
      <c r="N27" s="12">
        <v>0</v>
      </c>
      <c r="O27" s="7"/>
    </row>
    <row r="28" spans="1:15" ht="79.5" customHeight="1">
      <c r="A28" s="13">
        <f t="shared" si="3"/>
        <v>22</v>
      </c>
      <c r="B28" s="14" t="s">
        <v>23</v>
      </c>
      <c r="C28" s="11">
        <f t="shared" si="16"/>
        <v>82883098.35</v>
      </c>
      <c r="D28" s="11">
        <v>3803844</v>
      </c>
      <c r="E28" s="11">
        <v>12515000</v>
      </c>
      <c r="F28" s="11">
        <v>13910731.09</v>
      </c>
      <c r="G28" s="11">
        <v>12961752.79</v>
      </c>
      <c r="H28" s="4">
        <v>17699576.8</v>
      </c>
      <c r="I28" s="4">
        <v>15893176.37</v>
      </c>
      <c r="J28" s="11">
        <f>J29</f>
        <v>4451565.3</v>
      </c>
      <c r="K28" s="11">
        <f>K29</f>
        <v>818000</v>
      </c>
      <c r="L28" s="11">
        <f>L29</f>
        <v>829452</v>
      </c>
      <c r="M28" s="11">
        <v>0</v>
      </c>
      <c r="N28" s="11">
        <v>0</v>
      </c>
      <c r="O28" s="7">
        <v>10</v>
      </c>
    </row>
    <row r="29" spans="1:15" ht="75.75" customHeight="1">
      <c r="A29" s="13">
        <f t="shared" si="3"/>
        <v>23</v>
      </c>
      <c r="B29" s="14" t="s">
        <v>9</v>
      </c>
      <c r="C29" s="11">
        <f t="shared" si="16"/>
        <v>82883098.35</v>
      </c>
      <c r="D29" s="11">
        <v>3803844</v>
      </c>
      <c r="E29" s="11">
        <v>12515000</v>
      </c>
      <c r="F29" s="11">
        <v>13910731.09</v>
      </c>
      <c r="G29" s="11">
        <v>12961752.79</v>
      </c>
      <c r="H29" s="4">
        <v>17699576.8</v>
      </c>
      <c r="I29" s="4">
        <f>I28</f>
        <v>15893176.37</v>
      </c>
      <c r="J29" s="11">
        <v>4451565.3</v>
      </c>
      <c r="K29" s="11">
        <v>818000</v>
      </c>
      <c r="L29" s="11">
        <v>829452</v>
      </c>
      <c r="M29" s="11">
        <v>0</v>
      </c>
      <c r="N29" s="11">
        <v>0</v>
      </c>
      <c r="O29" s="13"/>
    </row>
    <row r="30" spans="1:15" ht="72" customHeight="1">
      <c r="A30" s="13">
        <f t="shared" si="3"/>
        <v>24</v>
      </c>
      <c r="B30" s="14" t="s">
        <v>39</v>
      </c>
      <c r="C30" s="11">
        <f t="shared" si="16"/>
        <v>12577666</v>
      </c>
      <c r="D30" s="11">
        <v>429666</v>
      </c>
      <c r="E30" s="12">
        <v>0</v>
      </c>
      <c r="F30" s="12">
        <v>0</v>
      </c>
      <c r="G30" s="19">
        <v>1200000</v>
      </c>
      <c r="H30" s="11">
        <v>2600000</v>
      </c>
      <c r="I30" s="4">
        <v>2350000</v>
      </c>
      <c r="J30" s="11">
        <v>2999000</v>
      </c>
      <c r="K30" s="11">
        <f>K31</f>
        <v>2999000</v>
      </c>
      <c r="L30" s="11">
        <v>0</v>
      </c>
      <c r="M30" s="11">
        <v>0</v>
      </c>
      <c r="N30" s="11">
        <v>0</v>
      </c>
      <c r="O30" s="7">
        <v>18</v>
      </c>
    </row>
    <row r="31" spans="1:15" ht="71.25" customHeight="1">
      <c r="A31" s="13">
        <f t="shared" si="3"/>
        <v>25</v>
      </c>
      <c r="B31" s="14" t="s">
        <v>9</v>
      </c>
      <c r="C31" s="11">
        <f t="shared" si="16"/>
        <v>12577666</v>
      </c>
      <c r="D31" s="11">
        <v>429666</v>
      </c>
      <c r="E31" s="12">
        <v>0</v>
      </c>
      <c r="F31" s="12">
        <v>0</v>
      </c>
      <c r="G31" s="19">
        <v>1200000</v>
      </c>
      <c r="H31" s="11">
        <v>2600000</v>
      </c>
      <c r="I31" s="4">
        <f>I30</f>
        <v>2350000</v>
      </c>
      <c r="J31" s="11">
        <v>2999000</v>
      </c>
      <c r="K31" s="11">
        <v>2999000</v>
      </c>
      <c r="L31" s="11">
        <v>0</v>
      </c>
      <c r="M31" s="11">
        <v>0</v>
      </c>
      <c r="N31" s="11">
        <v>0</v>
      </c>
      <c r="O31" s="7"/>
    </row>
    <row r="32" spans="1:16" s="31" customFormat="1" ht="136.5" customHeight="1">
      <c r="A32" s="13">
        <f t="shared" si="3"/>
        <v>26</v>
      </c>
      <c r="B32" s="20" t="s">
        <v>38</v>
      </c>
      <c r="C32" s="4">
        <f t="shared" si="16"/>
        <v>430000</v>
      </c>
      <c r="D32" s="5">
        <v>0</v>
      </c>
      <c r="E32" s="4">
        <v>430000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f>K33</f>
        <v>0</v>
      </c>
      <c r="L32" s="4">
        <v>0</v>
      </c>
      <c r="M32" s="4">
        <v>0</v>
      </c>
      <c r="N32" s="4">
        <v>0</v>
      </c>
      <c r="O32" s="33">
        <v>23</v>
      </c>
      <c r="P32" s="38"/>
    </row>
    <row r="33" spans="1:15" ht="63" customHeight="1">
      <c r="A33" s="13">
        <f t="shared" si="3"/>
        <v>27</v>
      </c>
      <c r="B33" s="14" t="s">
        <v>9</v>
      </c>
      <c r="C33" s="11">
        <f t="shared" si="16"/>
        <v>430000</v>
      </c>
      <c r="D33" s="12">
        <v>0</v>
      </c>
      <c r="E33" s="11">
        <v>430000</v>
      </c>
      <c r="F33" s="12">
        <v>0</v>
      </c>
      <c r="G33" s="12">
        <v>0</v>
      </c>
      <c r="H33" s="12">
        <v>0</v>
      </c>
      <c r="I33" s="5">
        <v>0</v>
      </c>
      <c r="J33" s="12">
        <v>0</v>
      </c>
      <c r="K33" s="12">
        <v>0</v>
      </c>
      <c r="L33" s="12"/>
      <c r="M33" s="12"/>
      <c r="N33" s="12"/>
      <c r="O33" s="7"/>
    </row>
    <row r="34" spans="1:15" ht="81.75" customHeight="1">
      <c r="A34" s="13">
        <f t="shared" si="3"/>
        <v>28</v>
      </c>
      <c r="B34" s="14" t="s">
        <v>34</v>
      </c>
      <c r="C34" s="11">
        <f>C35+C36</f>
        <v>113146662.03</v>
      </c>
      <c r="D34" s="12">
        <f aca="true" t="shared" si="19" ref="D34:F36">D36</f>
        <v>0</v>
      </c>
      <c r="E34" s="12">
        <f t="shared" si="19"/>
        <v>0</v>
      </c>
      <c r="F34" s="12">
        <f t="shared" si="19"/>
        <v>0</v>
      </c>
      <c r="G34" s="12">
        <v>0</v>
      </c>
      <c r="H34" s="21">
        <v>0</v>
      </c>
      <c r="I34" s="25">
        <f>I35+I36</f>
        <v>55100000</v>
      </c>
      <c r="J34" s="25">
        <f>SUM(J35:J36)</f>
        <v>58046662.03</v>
      </c>
      <c r="K34" s="25">
        <f>K35+K36</f>
        <v>0</v>
      </c>
      <c r="L34" s="25">
        <v>0</v>
      </c>
      <c r="M34" s="25">
        <v>0</v>
      </c>
      <c r="N34" s="25">
        <v>0</v>
      </c>
      <c r="O34" s="7">
        <v>10</v>
      </c>
    </row>
    <row r="35" spans="1:15" ht="75" customHeight="1">
      <c r="A35" s="13">
        <f t="shared" si="3"/>
        <v>29</v>
      </c>
      <c r="B35" s="14" t="s">
        <v>9</v>
      </c>
      <c r="C35" s="11">
        <f aca="true" t="shared" si="20" ref="C35:C59">SUM(D35:N35)</f>
        <v>23481556.45</v>
      </c>
      <c r="D35" s="12">
        <f t="shared" si="19"/>
        <v>0</v>
      </c>
      <c r="E35" s="12">
        <f t="shared" si="19"/>
        <v>0</v>
      </c>
      <c r="F35" s="12">
        <f t="shared" si="19"/>
        <v>0</v>
      </c>
      <c r="G35" s="12">
        <v>0</v>
      </c>
      <c r="H35" s="21">
        <v>0</v>
      </c>
      <c r="I35" s="25">
        <v>19000000</v>
      </c>
      <c r="J35" s="25">
        <v>4481556.45</v>
      </c>
      <c r="K35" s="25">
        <v>0</v>
      </c>
      <c r="L35" s="25">
        <v>0</v>
      </c>
      <c r="M35" s="25">
        <v>0</v>
      </c>
      <c r="N35" s="25">
        <v>0</v>
      </c>
      <c r="O35" s="7"/>
    </row>
    <row r="36" spans="1:15" ht="51" customHeight="1">
      <c r="A36" s="13">
        <f t="shared" si="3"/>
        <v>30</v>
      </c>
      <c r="B36" s="14" t="s">
        <v>10</v>
      </c>
      <c r="C36" s="11">
        <f t="shared" si="20"/>
        <v>89665105.58</v>
      </c>
      <c r="D36" s="12">
        <f t="shared" si="19"/>
        <v>0</v>
      </c>
      <c r="E36" s="12">
        <f t="shared" si="19"/>
        <v>0</v>
      </c>
      <c r="F36" s="12">
        <f t="shared" si="19"/>
        <v>0</v>
      </c>
      <c r="G36" s="12">
        <v>0</v>
      </c>
      <c r="H36" s="12">
        <v>0</v>
      </c>
      <c r="I36" s="25">
        <v>36100000</v>
      </c>
      <c r="J36" s="4">
        <v>53565105.58</v>
      </c>
      <c r="K36" s="11">
        <v>0</v>
      </c>
      <c r="L36" s="11">
        <v>0</v>
      </c>
      <c r="M36" s="11">
        <v>0</v>
      </c>
      <c r="N36" s="11">
        <v>0</v>
      </c>
      <c r="O36" s="7"/>
    </row>
    <row r="37" spans="1:15" ht="75" customHeight="1">
      <c r="A37" s="13">
        <f t="shared" si="3"/>
        <v>31</v>
      </c>
      <c r="B37" s="14" t="s">
        <v>27</v>
      </c>
      <c r="C37" s="11">
        <f t="shared" si="20"/>
        <v>6254527.890000001</v>
      </c>
      <c r="D37" s="12">
        <v>0</v>
      </c>
      <c r="E37" s="12">
        <v>0</v>
      </c>
      <c r="F37" s="12">
        <v>0</v>
      </c>
      <c r="G37" s="11">
        <v>1380949</v>
      </c>
      <c r="H37" s="11">
        <v>1032909</v>
      </c>
      <c r="I37" s="4">
        <v>3800669.24</v>
      </c>
      <c r="J37" s="11">
        <v>40000.65</v>
      </c>
      <c r="K37" s="11">
        <v>0</v>
      </c>
      <c r="L37" s="11">
        <v>0</v>
      </c>
      <c r="M37" s="11">
        <v>0</v>
      </c>
      <c r="N37" s="11">
        <v>0</v>
      </c>
      <c r="O37" s="7">
        <v>9</v>
      </c>
    </row>
    <row r="38" spans="1:15" ht="71.25" customHeight="1">
      <c r="A38" s="13">
        <f t="shared" si="3"/>
        <v>32</v>
      </c>
      <c r="B38" s="14" t="s">
        <v>9</v>
      </c>
      <c r="C38" s="11">
        <f t="shared" si="20"/>
        <v>6254527.890000001</v>
      </c>
      <c r="D38" s="12">
        <v>0</v>
      </c>
      <c r="E38" s="12">
        <v>0</v>
      </c>
      <c r="F38" s="12">
        <v>0</v>
      </c>
      <c r="G38" s="11">
        <v>1380949</v>
      </c>
      <c r="H38" s="11">
        <v>1032909</v>
      </c>
      <c r="I38" s="4">
        <f>I37</f>
        <v>3800669.24</v>
      </c>
      <c r="J38" s="11">
        <v>40000.65</v>
      </c>
      <c r="K38" s="11">
        <v>0</v>
      </c>
      <c r="L38" s="11">
        <v>0</v>
      </c>
      <c r="M38" s="11">
        <v>0</v>
      </c>
      <c r="N38" s="11">
        <v>0</v>
      </c>
      <c r="O38" s="7"/>
    </row>
    <row r="39" spans="1:16" s="31" customFormat="1" ht="69" customHeight="1">
      <c r="A39" s="13">
        <f t="shared" si="3"/>
        <v>33</v>
      </c>
      <c r="B39" s="20" t="s">
        <v>37</v>
      </c>
      <c r="C39" s="4">
        <f t="shared" si="20"/>
        <v>2806360</v>
      </c>
      <c r="D39" s="4">
        <v>430000</v>
      </c>
      <c r="E39" s="4">
        <v>2353495</v>
      </c>
      <c r="F39" s="4">
        <v>22865</v>
      </c>
      <c r="G39" s="5">
        <v>0</v>
      </c>
      <c r="H39" s="5">
        <v>0</v>
      </c>
      <c r="I39" s="5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33" t="s">
        <v>32</v>
      </c>
      <c r="P39" s="38"/>
    </row>
    <row r="40" spans="1:15" ht="73.5" customHeight="1">
      <c r="A40" s="13">
        <f t="shared" si="3"/>
        <v>34</v>
      </c>
      <c r="B40" s="14" t="s">
        <v>9</v>
      </c>
      <c r="C40" s="11">
        <f t="shared" si="20"/>
        <v>2806360</v>
      </c>
      <c r="D40" s="11">
        <v>430000</v>
      </c>
      <c r="E40" s="11">
        <v>2353495</v>
      </c>
      <c r="F40" s="11">
        <v>22865</v>
      </c>
      <c r="G40" s="12">
        <v>0</v>
      </c>
      <c r="H40" s="12">
        <v>0</v>
      </c>
      <c r="I40" s="5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3"/>
    </row>
    <row r="41" spans="1:16" s="46" customFormat="1" ht="110.25" customHeight="1">
      <c r="A41" s="40">
        <f t="shared" si="3"/>
        <v>35</v>
      </c>
      <c r="B41" s="47" t="s">
        <v>29</v>
      </c>
      <c r="C41" s="42">
        <f t="shared" si="20"/>
        <v>8923214</v>
      </c>
      <c r="D41" s="43">
        <v>0</v>
      </c>
      <c r="E41" s="43">
        <v>0</v>
      </c>
      <c r="F41" s="42">
        <v>14400</v>
      </c>
      <c r="G41" s="42">
        <v>160000</v>
      </c>
      <c r="H41" s="42">
        <v>380000</v>
      </c>
      <c r="I41" s="48">
        <v>2858000</v>
      </c>
      <c r="J41" s="42">
        <v>2221000</v>
      </c>
      <c r="K41" s="42">
        <f>K42</f>
        <v>1283000</v>
      </c>
      <c r="L41" s="42">
        <f>L42</f>
        <v>996762</v>
      </c>
      <c r="M41" s="42">
        <f>M42</f>
        <v>1010052</v>
      </c>
      <c r="N41" s="42">
        <f>N42</f>
        <v>0</v>
      </c>
      <c r="O41" s="44">
        <v>20</v>
      </c>
      <c r="P41" s="45"/>
    </row>
    <row r="42" spans="1:15" ht="78" customHeight="1">
      <c r="A42" s="13">
        <f t="shared" si="3"/>
        <v>36</v>
      </c>
      <c r="B42" s="14" t="s">
        <v>9</v>
      </c>
      <c r="C42" s="11">
        <f t="shared" si="20"/>
        <v>8923214</v>
      </c>
      <c r="D42" s="12">
        <v>0</v>
      </c>
      <c r="E42" s="12">
        <v>0</v>
      </c>
      <c r="F42" s="11">
        <v>14400</v>
      </c>
      <c r="G42" s="11">
        <v>160000</v>
      </c>
      <c r="H42" s="11">
        <v>380000</v>
      </c>
      <c r="I42" s="4">
        <v>2858000</v>
      </c>
      <c r="J42" s="11">
        <v>2221000</v>
      </c>
      <c r="K42" s="11">
        <v>1283000</v>
      </c>
      <c r="L42" s="11">
        <v>996762</v>
      </c>
      <c r="M42" s="11">
        <v>1010052</v>
      </c>
      <c r="N42" s="11">
        <v>0</v>
      </c>
      <c r="O42" s="13"/>
    </row>
    <row r="43" spans="1:15" ht="83.25" customHeight="1">
      <c r="A43" s="13">
        <f t="shared" si="3"/>
        <v>37</v>
      </c>
      <c r="B43" s="14" t="s">
        <v>33</v>
      </c>
      <c r="C43" s="11">
        <f t="shared" si="20"/>
        <v>116255306.1</v>
      </c>
      <c r="D43" s="12">
        <v>0</v>
      </c>
      <c r="E43" s="12">
        <v>0</v>
      </c>
      <c r="F43" s="11">
        <v>33210776</v>
      </c>
      <c r="G43" s="11">
        <f>G44+G45</f>
        <v>83044530.1</v>
      </c>
      <c r="H43" s="12">
        <v>0</v>
      </c>
      <c r="I43" s="5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7">
        <v>10</v>
      </c>
    </row>
    <row r="44" spans="1:15" ht="69" customHeight="1">
      <c r="A44" s="13">
        <f t="shared" si="3"/>
        <v>38</v>
      </c>
      <c r="B44" s="14" t="s">
        <v>9</v>
      </c>
      <c r="C44" s="11">
        <f t="shared" si="20"/>
        <v>6357827.85</v>
      </c>
      <c r="D44" s="12">
        <v>0</v>
      </c>
      <c r="E44" s="12">
        <v>0</v>
      </c>
      <c r="F44" s="25">
        <v>3210776</v>
      </c>
      <c r="G44" s="21">
        <v>3147051.85</v>
      </c>
      <c r="H44" s="12">
        <v>0</v>
      </c>
      <c r="I44" s="5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3"/>
    </row>
    <row r="45" spans="1:15" ht="81.75" customHeight="1">
      <c r="A45" s="13">
        <f t="shared" si="3"/>
        <v>39</v>
      </c>
      <c r="B45" s="14" t="s">
        <v>10</v>
      </c>
      <c r="C45" s="11">
        <f t="shared" si="20"/>
        <v>109897478.25</v>
      </c>
      <c r="D45" s="12">
        <v>0</v>
      </c>
      <c r="E45" s="12">
        <v>0</v>
      </c>
      <c r="F45" s="11">
        <v>30000000</v>
      </c>
      <c r="G45" s="11">
        <v>79897478.25</v>
      </c>
      <c r="H45" s="12">
        <v>0</v>
      </c>
      <c r="I45" s="5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7"/>
    </row>
    <row r="46" spans="1:15" ht="131.25" customHeight="1">
      <c r="A46" s="13">
        <f t="shared" si="3"/>
        <v>40</v>
      </c>
      <c r="B46" s="14" t="s">
        <v>28</v>
      </c>
      <c r="C46" s="11">
        <f t="shared" si="20"/>
        <v>305843</v>
      </c>
      <c r="D46" s="12">
        <v>0</v>
      </c>
      <c r="E46" s="12">
        <v>0</v>
      </c>
      <c r="F46" s="13">
        <v>0</v>
      </c>
      <c r="G46" s="11">
        <v>305843</v>
      </c>
      <c r="H46" s="12">
        <v>0</v>
      </c>
      <c r="I46" s="5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7">
        <v>11</v>
      </c>
    </row>
    <row r="47" spans="1:15" ht="63.75" customHeight="1">
      <c r="A47" s="13">
        <f t="shared" si="3"/>
        <v>41</v>
      </c>
      <c r="B47" s="14" t="s">
        <v>9</v>
      </c>
      <c r="C47" s="11">
        <f t="shared" si="20"/>
        <v>305843</v>
      </c>
      <c r="D47" s="12">
        <v>0</v>
      </c>
      <c r="E47" s="12">
        <v>0</v>
      </c>
      <c r="F47" s="13">
        <v>0</v>
      </c>
      <c r="G47" s="11">
        <v>305843</v>
      </c>
      <c r="H47" s="12">
        <v>0</v>
      </c>
      <c r="I47" s="5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7"/>
    </row>
    <row r="48" spans="1:15" ht="141.75" customHeight="1">
      <c r="A48" s="13">
        <f t="shared" si="3"/>
        <v>42</v>
      </c>
      <c r="B48" s="14" t="s">
        <v>40</v>
      </c>
      <c r="C48" s="11">
        <f t="shared" si="20"/>
        <v>8300510</v>
      </c>
      <c r="D48" s="12">
        <v>0</v>
      </c>
      <c r="E48" s="12">
        <v>0</v>
      </c>
      <c r="F48" s="12">
        <v>0</v>
      </c>
      <c r="G48" s="11">
        <v>0</v>
      </c>
      <c r="H48" s="11">
        <v>2000000</v>
      </c>
      <c r="I48" s="4">
        <v>3200000</v>
      </c>
      <c r="J48" s="11">
        <v>3100510</v>
      </c>
      <c r="K48" s="11">
        <f>K49</f>
        <v>0</v>
      </c>
      <c r="L48" s="11">
        <v>0</v>
      </c>
      <c r="M48" s="11">
        <v>0</v>
      </c>
      <c r="N48" s="11">
        <v>0</v>
      </c>
      <c r="O48" s="7">
        <v>12</v>
      </c>
    </row>
    <row r="49" spans="1:15" ht="72.75" customHeight="1">
      <c r="A49" s="13">
        <f t="shared" si="3"/>
        <v>43</v>
      </c>
      <c r="B49" s="14" t="s">
        <v>9</v>
      </c>
      <c r="C49" s="11">
        <f t="shared" si="20"/>
        <v>8300510</v>
      </c>
      <c r="D49" s="12">
        <v>0</v>
      </c>
      <c r="E49" s="12">
        <v>0</v>
      </c>
      <c r="F49" s="12">
        <v>0</v>
      </c>
      <c r="G49" s="11">
        <v>0</v>
      </c>
      <c r="H49" s="11">
        <v>2000000</v>
      </c>
      <c r="I49" s="4">
        <v>3200000</v>
      </c>
      <c r="J49" s="11">
        <v>3100510</v>
      </c>
      <c r="K49" s="11">
        <v>0</v>
      </c>
      <c r="L49" s="11">
        <v>0</v>
      </c>
      <c r="M49" s="11">
        <v>0</v>
      </c>
      <c r="N49" s="11">
        <v>0</v>
      </c>
      <c r="O49" s="7"/>
    </row>
    <row r="50" spans="1:15" ht="100.5" customHeight="1">
      <c r="A50" s="13">
        <f t="shared" si="3"/>
        <v>44</v>
      </c>
      <c r="B50" s="14" t="s">
        <v>31</v>
      </c>
      <c r="C50" s="11">
        <f t="shared" si="20"/>
        <v>2422218.9</v>
      </c>
      <c r="D50" s="12">
        <v>0</v>
      </c>
      <c r="E50" s="12">
        <v>0</v>
      </c>
      <c r="F50" s="12">
        <v>0</v>
      </c>
      <c r="G50" s="11">
        <v>2422218.9</v>
      </c>
      <c r="H50" s="12">
        <v>0</v>
      </c>
      <c r="I50" s="5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7">
        <v>10.14</v>
      </c>
    </row>
    <row r="51" spans="1:15" ht="72.75" customHeight="1">
      <c r="A51" s="13">
        <f t="shared" si="3"/>
        <v>45</v>
      </c>
      <c r="B51" s="14" t="s">
        <v>9</v>
      </c>
      <c r="C51" s="11">
        <f t="shared" si="20"/>
        <v>2422218.9</v>
      </c>
      <c r="D51" s="12">
        <v>0</v>
      </c>
      <c r="E51" s="12">
        <v>0</v>
      </c>
      <c r="F51" s="12">
        <v>0</v>
      </c>
      <c r="G51" s="11">
        <v>2422218.9</v>
      </c>
      <c r="H51" s="12">
        <v>0</v>
      </c>
      <c r="I51" s="5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7"/>
    </row>
    <row r="52" spans="1:15" ht="72.75" customHeight="1">
      <c r="A52" s="13">
        <f t="shared" si="3"/>
        <v>46</v>
      </c>
      <c r="B52" s="35" t="s">
        <v>30</v>
      </c>
      <c r="C52" s="11">
        <f t="shared" si="20"/>
        <v>521598</v>
      </c>
      <c r="D52" s="12">
        <v>0</v>
      </c>
      <c r="E52" s="12">
        <v>0</v>
      </c>
      <c r="F52" s="12">
        <v>0</v>
      </c>
      <c r="G52" s="11">
        <v>21200</v>
      </c>
      <c r="H52" s="11">
        <v>99999</v>
      </c>
      <c r="I52" s="11">
        <v>99999</v>
      </c>
      <c r="J52" s="11">
        <v>99000</v>
      </c>
      <c r="K52" s="11">
        <f>K53</f>
        <v>100000</v>
      </c>
      <c r="L52" s="11">
        <f>L53</f>
        <v>101400</v>
      </c>
      <c r="M52" s="11">
        <f>M53</f>
        <v>0</v>
      </c>
      <c r="N52" s="11">
        <f>N53</f>
        <v>0</v>
      </c>
      <c r="O52" s="7">
        <v>13</v>
      </c>
    </row>
    <row r="53" spans="1:15" ht="72.75" customHeight="1">
      <c r="A53" s="13">
        <f t="shared" si="3"/>
        <v>47</v>
      </c>
      <c r="B53" s="14" t="s">
        <v>9</v>
      </c>
      <c r="C53" s="11">
        <f t="shared" si="20"/>
        <v>521598</v>
      </c>
      <c r="D53" s="12">
        <v>0</v>
      </c>
      <c r="E53" s="12">
        <v>0</v>
      </c>
      <c r="F53" s="12">
        <v>0</v>
      </c>
      <c r="G53" s="11">
        <v>21200</v>
      </c>
      <c r="H53" s="11">
        <v>99999</v>
      </c>
      <c r="I53" s="11">
        <v>99999</v>
      </c>
      <c r="J53" s="11">
        <v>99000</v>
      </c>
      <c r="K53" s="11">
        <v>100000</v>
      </c>
      <c r="L53" s="11">
        <v>101400</v>
      </c>
      <c r="M53" s="11">
        <v>0</v>
      </c>
      <c r="N53" s="11">
        <v>0</v>
      </c>
      <c r="O53" s="7"/>
    </row>
    <row r="54" spans="1:15" ht="156.75" customHeight="1">
      <c r="A54" s="13">
        <f t="shared" si="3"/>
        <v>48</v>
      </c>
      <c r="B54" s="35" t="s">
        <v>41</v>
      </c>
      <c r="C54" s="11">
        <f t="shared" si="20"/>
        <v>944600</v>
      </c>
      <c r="D54" s="12">
        <v>0</v>
      </c>
      <c r="E54" s="12">
        <v>0</v>
      </c>
      <c r="F54" s="12">
        <v>0</v>
      </c>
      <c r="G54" s="11">
        <v>0</v>
      </c>
      <c r="H54" s="11">
        <v>0</v>
      </c>
      <c r="I54" s="11">
        <v>444600</v>
      </c>
      <c r="J54" s="11">
        <v>500000</v>
      </c>
      <c r="K54" s="11">
        <v>0</v>
      </c>
      <c r="L54" s="11">
        <v>0</v>
      </c>
      <c r="M54" s="11">
        <v>0</v>
      </c>
      <c r="N54" s="11">
        <v>0</v>
      </c>
      <c r="O54" s="7">
        <v>15</v>
      </c>
    </row>
    <row r="55" spans="1:15" ht="72.75" customHeight="1">
      <c r="A55" s="13">
        <f t="shared" si="3"/>
        <v>49</v>
      </c>
      <c r="B55" s="14" t="s">
        <v>9</v>
      </c>
      <c r="C55" s="11">
        <f t="shared" si="20"/>
        <v>944600</v>
      </c>
      <c r="D55" s="12">
        <v>0</v>
      </c>
      <c r="E55" s="12">
        <v>0</v>
      </c>
      <c r="F55" s="12">
        <v>0</v>
      </c>
      <c r="G55" s="11">
        <v>0</v>
      </c>
      <c r="H55" s="11">
        <v>0</v>
      </c>
      <c r="I55" s="11">
        <v>444600</v>
      </c>
      <c r="J55" s="11">
        <v>500000</v>
      </c>
      <c r="K55" s="11">
        <v>0</v>
      </c>
      <c r="L55" s="11">
        <v>0</v>
      </c>
      <c r="M55" s="11">
        <v>0</v>
      </c>
      <c r="N55" s="11">
        <v>0</v>
      </c>
      <c r="O55" s="7"/>
    </row>
    <row r="56" spans="1:15" ht="62.25" customHeight="1">
      <c r="A56" s="13">
        <f t="shared" si="3"/>
        <v>50</v>
      </c>
      <c r="B56" s="35" t="s">
        <v>36</v>
      </c>
      <c r="C56" s="11">
        <f t="shared" si="20"/>
        <v>152104492.2</v>
      </c>
      <c r="D56" s="12">
        <v>0</v>
      </c>
      <c r="E56" s="12">
        <v>0</v>
      </c>
      <c r="F56" s="12">
        <v>0</v>
      </c>
      <c r="G56" s="11">
        <v>0</v>
      </c>
      <c r="H56" s="11">
        <v>0</v>
      </c>
      <c r="I56" s="11">
        <v>0</v>
      </c>
      <c r="J56" s="11">
        <f>J57</f>
        <v>24836485</v>
      </c>
      <c r="K56" s="11">
        <f>K57</f>
        <v>30876957.2</v>
      </c>
      <c r="L56" s="11">
        <f>L57</f>
        <v>44011390</v>
      </c>
      <c r="M56" s="11">
        <f>M57</f>
        <v>52379660</v>
      </c>
      <c r="N56" s="11">
        <f>N57</f>
        <v>0</v>
      </c>
      <c r="O56" s="7">
        <v>10</v>
      </c>
    </row>
    <row r="57" spans="1:15" ht="72.75" customHeight="1">
      <c r="A57" s="13">
        <f t="shared" si="3"/>
        <v>51</v>
      </c>
      <c r="B57" s="14" t="s">
        <v>9</v>
      </c>
      <c r="C57" s="11">
        <f t="shared" si="20"/>
        <v>152104492.2</v>
      </c>
      <c r="D57" s="12">
        <v>0</v>
      </c>
      <c r="E57" s="12">
        <v>0</v>
      </c>
      <c r="F57" s="12">
        <v>0</v>
      </c>
      <c r="G57" s="11">
        <v>0</v>
      </c>
      <c r="H57" s="11">
        <v>0</v>
      </c>
      <c r="I57" s="11">
        <v>0</v>
      </c>
      <c r="J57" s="11">
        <v>24836485</v>
      </c>
      <c r="K57" s="11">
        <v>30876957.2</v>
      </c>
      <c r="L57" s="11">
        <v>44011390</v>
      </c>
      <c r="M57" s="11">
        <v>52379660</v>
      </c>
      <c r="N57" s="11">
        <v>0</v>
      </c>
      <c r="O57" s="7"/>
    </row>
    <row r="58" spans="1:16" s="46" customFormat="1" ht="103.5" customHeight="1">
      <c r="A58" s="40">
        <f t="shared" si="3"/>
        <v>52</v>
      </c>
      <c r="B58" s="41" t="s">
        <v>45</v>
      </c>
      <c r="C58" s="42">
        <f t="shared" si="20"/>
        <v>592500</v>
      </c>
      <c r="D58" s="43">
        <v>0</v>
      </c>
      <c r="E58" s="43">
        <v>0</v>
      </c>
      <c r="F58" s="43">
        <v>0</v>
      </c>
      <c r="G58" s="42">
        <v>0</v>
      </c>
      <c r="H58" s="42">
        <v>0</v>
      </c>
      <c r="I58" s="42">
        <v>0</v>
      </c>
      <c r="J58" s="42">
        <v>0</v>
      </c>
      <c r="K58" s="42">
        <f>K59</f>
        <v>300000</v>
      </c>
      <c r="L58" s="42">
        <f>L59</f>
        <v>292500</v>
      </c>
      <c r="M58" s="42">
        <f>M59</f>
        <v>0</v>
      </c>
      <c r="N58" s="42">
        <f>N59</f>
        <v>0</v>
      </c>
      <c r="O58" s="44">
        <v>16</v>
      </c>
      <c r="P58" s="45"/>
    </row>
    <row r="59" spans="1:15" ht="72.75" customHeight="1">
      <c r="A59" s="13">
        <f t="shared" si="3"/>
        <v>53</v>
      </c>
      <c r="B59" s="14" t="s">
        <v>9</v>
      </c>
      <c r="C59" s="11">
        <f t="shared" si="20"/>
        <v>592500</v>
      </c>
      <c r="D59" s="12">
        <v>0</v>
      </c>
      <c r="E59" s="12">
        <v>0</v>
      </c>
      <c r="F59" s="12">
        <v>0</v>
      </c>
      <c r="G59" s="11">
        <v>0</v>
      </c>
      <c r="H59" s="11">
        <v>0</v>
      </c>
      <c r="I59" s="11">
        <v>0</v>
      </c>
      <c r="J59" s="11">
        <v>0</v>
      </c>
      <c r="K59" s="11">
        <v>300000</v>
      </c>
      <c r="L59" s="11">
        <v>292500</v>
      </c>
      <c r="M59" s="11">
        <v>0</v>
      </c>
      <c r="N59" s="11">
        <v>0</v>
      </c>
      <c r="O59" s="7"/>
    </row>
    <row r="60" spans="1:15" ht="15.75">
      <c r="A60" s="13">
        <f t="shared" si="3"/>
        <v>54</v>
      </c>
      <c r="B60" s="59" t="s">
        <v>44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60" customHeight="1">
      <c r="A61" s="13">
        <f t="shared" si="3"/>
        <v>55</v>
      </c>
      <c r="B61" s="35" t="s">
        <v>25</v>
      </c>
      <c r="C61" s="9">
        <f>SUM(D61:N61)</f>
        <v>4766503.75</v>
      </c>
      <c r="D61" s="9">
        <f>D62</f>
        <v>0</v>
      </c>
      <c r="E61" s="9">
        <f aca="true" t="shared" si="21" ref="E61:N61">E62</f>
        <v>0</v>
      </c>
      <c r="F61" s="9">
        <f t="shared" si="21"/>
        <v>0</v>
      </c>
      <c r="G61" s="9">
        <f t="shared" si="21"/>
        <v>459930</v>
      </c>
      <c r="H61" s="9">
        <f t="shared" si="21"/>
        <v>3806573.75</v>
      </c>
      <c r="I61" s="2">
        <f t="shared" si="21"/>
        <v>0</v>
      </c>
      <c r="J61" s="9">
        <f t="shared" si="21"/>
        <v>0</v>
      </c>
      <c r="K61" s="9">
        <f t="shared" si="21"/>
        <v>500000</v>
      </c>
      <c r="L61" s="9">
        <f t="shared" si="21"/>
        <v>0</v>
      </c>
      <c r="M61" s="9">
        <f t="shared" si="21"/>
        <v>0</v>
      </c>
      <c r="N61" s="9">
        <f t="shared" si="21"/>
        <v>0</v>
      </c>
      <c r="O61" s="7"/>
    </row>
    <row r="62" spans="1:15" ht="67.5" customHeight="1">
      <c r="A62" s="13">
        <f t="shared" si="3"/>
        <v>56</v>
      </c>
      <c r="B62" s="14" t="s">
        <v>4</v>
      </c>
      <c r="C62" s="11">
        <f>SUM(D62:N62)</f>
        <v>4766503.75</v>
      </c>
      <c r="D62" s="11">
        <f>D66</f>
        <v>0</v>
      </c>
      <c r="E62" s="11">
        <f aca="true" t="shared" si="22" ref="E62:N62">E66</f>
        <v>0</v>
      </c>
      <c r="F62" s="11">
        <f t="shared" si="22"/>
        <v>0</v>
      </c>
      <c r="G62" s="11">
        <f t="shared" si="22"/>
        <v>459930</v>
      </c>
      <c r="H62" s="11">
        <f t="shared" si="22"/>
        <v>3806573.75</v>
      </c>
      <c r="I62" s="11">
        <f t="shared" si="22"/>
        <v>0</v>
      </c>
      <c r="J62" s="11">
        <f t="shared" si="22"/>
        <v>0</v>
      </c>
      <c r="K62" s="11">
        <f t="shared" si="22"/>
        <v>500000</v>
      </c>
      <c r="L62" s="11">
        <f t="shared" si="22"/>
        <v>0</v>
      </c>
      <c r="M62" s="11">
        <f t="shared" si="22"/>
        <v>0</v>
      </c>
      <c r="N62" s="11">
        <f t="shared" si="22"/>
        <v>0</v>
      </c>
      <c r="O62" s="13"/>
    </row>
    <row r="63" spans="1:15" ht="15">
      <c r="A63" s="13">
        <f t="shared" si="3"/>
        <v>57</v>
      </c>
      <c r="B63" s="57" t="s">
        <v>11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58.5" customHeight="1">
      <c r="A64" s="13">
        <f t="shared" si="3"/>
        <v>58</v>
      </c>
      <c r="B64" s="35" t="s">
        <v>24</v>
      </c>
      <c r="C64" s="9">
        <f>SUM(D64:N64)</f>
        <v>4766503.75</v>
      </c>
      <c r="D64" s="9">
        <f>D66</f>
        <v>0</v>
      </c>
      <c r="E64" s="9">
        <f aca="true" t="shared" si="23" ref="E64:N64">E66</f>
        <v>0</v>
      </c>
      <c r="F64" s="9">
        <f t="shared" si="23"/>
        <v>0</v>
      </c>
      <c r="G64" s="9">
        <f t="shared" si="23"/>
        <v>459930</v>
      </c>
      <c r="H64" s="9">
        <f t="shared" si="23"/>
        <v>3806573.75</v>
      </c>
      <c r="I64" s="2">
        <f t="shared" si="23"/>
        <v>0</v>
      </c>
      <c r="J64" s="9">
        <f t="shared" si="23"/>
        <v>0</v>
      </c>
      <c r="K64" s="9">
        <f t="shared" si="23"/>
        <v>500000</v>
      </c>
      <c r="L64" s="9">
        <f t="shared" si="23"/>
        <v>0</v>
      </c>
      <c r="M64" s="9">
        <f t="shared" si="23"/>
        <v>0</v>
      </c>
      <c r="N64" s="9">
        <f t="shared" si="23"/>
        <v>0</v>
      </c>
      <c r="O64" s="13"/>
    </row>
    <row r="65" spans="1:15" ht="60" customHeight="1">
      <c r="A65" s="13">
        <f t="shared" si="3"/>
        <v>59</v>
      </c>
      <c r="B65" s="14" t="s">
        <v>46</v>
      </c>
      <c r="C65" s="11">
        <f>SUM(D65:N65)</f>
        <v>4766503.75</v>
      </c>
      <c r="D65" s="11">
        <v>0</v>
      </c>
      <c r="E65" s="11">
        <v>0</v>
      </c>
      <c r="F65" s="11">
        <v>0</v>
      </c>
      <c r="G65" s="11">
        <v>459930</v>
      </c>
      <c r="H65" s="11">
        <v>3806573.75</v>
      </c>
      <c r="I65" s="4">
        <v>0</v>
      </c>
      <c r="J65" s="11">
        <v>0</v>
      </c>
      <c r="K65" s="11">
        <f>K66</f>
        <v>500000</v>
      </c>
      <c r="L65" s="11">
        <v>0</v>
      </c>
      <c r="M65" s="11">
        <v>0</v>
      </c>
      <c r="N65" s="11">
        <v>0</v>
      </c>
      <c r="O65" s="7" t="s">
        <v>48</v>
      </c>
    </row>
    <row r="66" spans="1:15" ht="64.5" customHeight="1">
      <c r="A66" s="13">
        <f t="shared" si="3"/>
        <v>60</v>
      </c>
      <c r="B66" s="14" t="s">
        <v>4</v>
      </c>
      <c r="C66" s="11">
        <f>SUM(D66:N66)</f>
        <v>4766503.75</v>
      </c>
      <c r="D66" s="11">
        <v>0</v>
      </c>
      <c r="E66" s="11">
        <v>0</v>
      </c>
      <c r="F66" s="11">
        <v>0</v>
      </c>
      <c r="G66" s="11">
        <v>459930</v>
      </c>
      <c r="H66" s="11">
        <v>3806573.75</v>
      </c>
      <c r="I66" s="4">
        <v>0</v>
      </c>
      <c r="J66" s="11">
        <v>0</v>
      </c>
      <c r="K66" s="11">
        <v>500000</v>
      </c>
      <c r="L66" s="11">
        <v>0</v>
      </c>
      <c r="M66" s="11">
        <v>0</v>
      </c>
      <c r="N66" s="11">
        <v>0</v>
      </c>
      <c r="O66" s="7"/>
    </row>
    <row r="67" spans="1:15" ht="15.75">
      <c r="A67" s="13">
        <f t="shared" si="3"/>
        <v>61</v>
      </c>
      <c r="B67" s="58" t="s">
        <v>42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1:15" ht="68.25" customHeight="1">
      <c r="A68" s="13">
        <f t="shared" si="3"/>
        <v>62</v>
      </c>
      <c r="B68" s="35" t="s">
        <v>22</v>
      </c>
      <c r="C68" s="9">
        <f>SUM(D68:N68)</f>
        <v>15410674.800000003</v>
      </c>
      <c r="D68" s="9">
        <f>D69</f>
        <v>2630590</v>
      </c>
      <c r="E68" s="9">
        <f aca="true" t="shared" si="24" ref="E68:N68">E69</f>
        <v>1056740</v>
      </c>
      <c r="F68" s="9">
        <f t="shared" si="24"/>
        <v>99900</v>
      </c>
      <c r="G68" s="9">
        <f t="shared" si="24"/>
        <v>1601728.4</v>
      </c>
      <c r="H68" s="9">
        <f t="shared" si="24"/>
        <v>5473562.2</v>
      </c>
      <c r="I68" s="2">
        <f t="shared" si="24"/>
        <v>1925651.9</v>
      </c>
      <c r="J68" s="9">
        <f t="shared" si="24"/>
        <v>508502.3</v>
      </c>
      <c r="K68" s="9">
        <f t="shared" si="24"/>
        <v>1100000</v>
      </c>
      <c r="L68" s="9">
        <f t="shared" si="24"/>
        <v>1014000</v>
      </c>
      <c r="M68" s="9">
        <f t="shared" si="24"/>
        <v>0</v>
      </c>
      <c r="N68" s="9">
        <f t="shared" si="24"/>
        <v>0</v>
      </c>
      <c r="O68" s="7"/>
    </row>
    <row r="69" spans="1:15" ht="63.75" customHeight="1">
      <c r="A69" s="13">
        <f t="shared" si="3"/>
        <v>63</v>
      </c>
      <c r="B69" s="14" t="s">
        <v>4</v>
      </c>
      <c r="C69" s="9">
        <f>SUM(D69:N69)</f>
        <v>15410674.800000003</v>
      </c>
      <c r="D69" s="9">
        <f>D71</f>
        <v>2630590</v>
      </c>
      <c r="E69" s="9">
        <f>E71</f>
        <v>1056740</v>
      </c>
      <c r="F69" s="9">
        <f aca="true" t="shared" si="25" ref="F69:N69">F71</f>
        <v>99900</v>
      </c>
      <c r="G69" s="9">
        <f t="shared" si="25"/>
        <v>1601728.4</v>
      </c>
      <c r="H69" s="9">
        <f t="shared" si="25"/>
        <v>5473562.2</v>
      </c>
      <c r="I69" s="2">
        <v>1925651.9</v>
      </c>
      <c r="J69" s="9">
        <f t="shared" si="25"/>
        <v>508502.3</v>
      </c>
      <c r="K69" s="9">
        <f t="shared" si="25"/>
        <v>1100000</v>
      </c>
      <c r="L69" s="9">
        <f t="shared" si="25"/>
        <v>1014000</v>
      </c>
      <c r="M69" s="9">
        <f t="shared" si="25"/>
        <v>0</v>
      </c>
      <c r="N69" s="9">
        <f t="shared" si="25"/>
        <v>0</v>
      </c>
      <c r="O69" s="7"/>
    </row>
    <row r="70" spans="1:15" ht="15">
      <c r="A70" s="13">
        <f t="shared" si="3"/>
        <v>64</v>
      </c>
      <c r="B70" s="57" t="s">
        <v>12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1:15" ht="73.5" customHeight="1">
      <c r="A71" s="13">
        <f t="shared" si="3"/>
        <v>65</v>
      </c>
      <c r="B71" s="35" t="s">
        <v>24</v>
      </c>
      <c r="C71" s="9">
        <f aca="true" t="shared" si="26" ref="C71:C81">SUM(D71:N71)</f>
        <v>15410674.800000003</v>
      </c>
      <c r="D71" s="9">
        <f>D73+D75+D77+D79+D81</f>
        <v>2630590</v>
      </c>
      <c r="E71" s="9">
        <f aca="true" t="shared" si="27" ref="E71:N71">E73+E75+E77+E79+E81</f>
        <v>1056740</v>
      </c>
      <c r="F71" s="9">
        <f t="shared" si="27"/>
        <v>99900</v>
      </c>
      <c r="G71" s="9">
        <f t="shared" si="27"/>
        <v>1601728.4</v>
      </c>
      <c r="H71" s="9">
        <f t="shared" si="27"/>
        <v>5473562.2</v>
      </c>
      <c r="I71" s="9">
        <f t="shared" si="27"/>
        <v>1925651.9</v>
      </c>
      <c r="J71" s="9">
        <f t="shared" si="27"/>
        <v>508502.3</v>
      </c>
      <c r="K71" s="9">
        <f t="shared" si="27"/>
        <v>1100000</v>
      </c>
      <c r="L71" s="9">
        <f t="shared" si="27"/>
        <v>1014000</v>
      </c>
      <c r="M71" s="9">
        <f t="shared" si="27"/>
        <v>0</v>
      </c>
      <c r="N71" s="9">
        <f t="shared" si="27"/>
        <v>0</v>
      </c>
      <c r="O71" s="7"/>
    </row>
    <row r="72" spans="1:15" ht="93" customHeight="1">
      <c r="A72" s="13">
        <f t="shared" si="3"/>
        <v>66</v>
      </c>
      <c r="B72" s="14" t="s">
        <v>21</v>
      </c>
      <c r="C72" s="11">
        <f t="shared" si="26"/>
        <v>11852126.4</v>
      </c>
      <c r="D72" s="11">
        <v>296604</v>
      </c>
      <c r="E72" s="11">
        <v>630030</v>
      </c>
      <c r="F72" s="11">
        <v>0</v>
      </c>
      <c r="G72" s="11">
        <v>1303776</v>
      </c>
      <c r="H72" s="11">
        <v>5173562.2</v>
      </c>
      <c r="I72" s="4">
        <v>1925651.9</v>
      </c>
      <c r="J72" s="11">
        <f>J73</f>
        <v>508502.3</v>
      </c>
      <c r="K72" s="11">
        <f>K73</f>
        <v>1000000</v>
      </c>
      <c r="L72" s="11">
        <f>L73</f>
        <v>1014000</v>
      </c>
      <c r="M72" s="11">
        <f>M73</f>
        <v>0</v>
      </c>
      <c r="N72" s="11">
        <f>N73</f>
        <v>0</v>
      </c>
      <c r="O72" s="7" t="s">
        <v>49</v>
      </c>
    </row>
    <row r="73" spans="1:15" ht="76.5" customHeight="1">
      <c r="A73" s="13">
        <f aca="true" t="shared" si="28" ref="A73:A81">A72+1</f>
        <v>67</v>
      </c>
      <c r="B73" s="14" t="s">
        <v>9</v>
      </c>
      <c r="C73" s="11">
        <f t="shared" si="26"/>
        <v>11852126.4</v>
      </c>
      <c r="D73" s="11">
        <v>296604</v>
      </c>
      <c r="E73" s="11">
        <v>630030</v>
      </c>
      <c r="F73" s="11">
        <v>0</v>
      </c>
      <c r="G73" s="11">
        <v>1303776</v>
      </c>
      <c r="H73" s="11">
        <v>5173562.2</v>
      </c>
      <c r="I73" s="4">
        <v>1925651.9</v>
      </c>
      <c r="J73" s="11">
        <v>508502.3</v>
      </c>
      <c r="K73" s="11">
        <v>1000000</v>
      </c>
      <c r="L73" s="11">
        <v>1014000</v>
      </c>
      <c r="M73" s="11">
        <v>0</v>
      </c>
      <c r="N73" s="11">
        <v>0</v>
      </c>
      <c r="O73" s="7"/>
    </row>
    <row r="74" spans="1:15" ht="83.25" customHeight="1">
      <c r="A74" s="13">
        <f t="shared" si="28"/>
        <v>68</v>
      </c>
      <c r="B74" s="14" t="s">
        <v>20</v>
      </c>
      <c r="C74" s="11">
        <f t="shared" si="26"/>
        <v>1218033</v>
      </c>
      <c r="D74" s="11">
        <v>818033</v>
      </c>
      <c r="E74" s="11">
        <v>0</v>
      </c>
      <c r="F74" s="11">
        <v>0</v>
      </c>
      <c r="G74" s="11">
        <v>0</v>
      </c>
      <c r="H74" s="11">
        <v>300000</v>
      </c>
      <c r="I74" s="4">
        <v>0</v>
      </c>
      <c r="J74" s="11">
        <v>0</v>
      </c>
      <c r="K74" s="11">
        <f>K75</f>
        <v>100000</v>
      </c>
      <c r="L74" s="11">
        <v>0</v>
      </c>
      <c r="M74" s="11">
        <v>0</v>
      </c>
      <c r="N74" s="11">
        <v>0</v>
      </c>
      <c r="O74" s="7" t="s">
        <v>50</v>
      </c>
    </row>
    <row r="75" spans="1:15" ht="62.25" customHeight="1">
      <c r="A75" s="13">
        <f t="shared" si="28"/>
        <v>69</v>
      </c>
      <c r="B75" s="14" t="s">
        <v>9</v>
      </c>
      <c r="C75" s="11">
        <f t="shared" si="26"/>
        <v>1218033</v>
      </c>
      <c r="D75" s="11">
        <v>818033</v>
      </c>
      <c r="E75" s="11">
        <v>0</v>
      </c>
      <c r="F75" s="11">
        <v>0</v>
      </c>
      <c r="G75" s="11">
        <v>0</v>
      </c>
      <c r="H75" s="11">
        <v>300000</v>
      </c>
      <c r="I75" s="4">
        <v>0</v>
      </c>
      <c r="J75" s="11">
        <v>0</v>
      </c>
      <c r="K75" s="11">
        <v>100000</v>
      </c>
      <c r="L75" s="11">
        <v>0</v>
      </c>
      <c r="M75" s="11">
        <v>0</v>
      </c>
      <c r="N75" s="11">
        <v>0</v>
      </c>
      <c r="O75" s="7"/>
    </row>
    <row r="76" spans="1:15" ht="108.75" customHeight="1">
      <c r="A76" s="13">
        <f t="shared" si="28"/>
        <v>70</v>
      </c>
      <c r="B76" s="14" t="s">
        <v>19</v>
      </c>
      <c r="C76" s="11">
        <f t="shared" si="26"/>
        <v>445914</v>
      </c>
      <c r="D76" s="11">
        <v>404200</v>
      </c>
      <c r="E76" s="11">
        <v>41714</v>
      </c>
      <c r="F76" s="11">
        <v>0</v>
      </c>
      <c r="G76" s="11">
        <v>0</v>
      </c>
      <c r="H76" s="11">
        <v>0</v>
      </c>
      <c r="I76" s="4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7">
        <v>51</v>
      </c>
    </row>
    <row r="77" spans="1:15" ht="74.25" customHeight="1">
      <c r="A77" s="13">
        <f t="shared" si="28"/>
        <v>71</v>
      </c>
      <c r="B77" s="14" t="s">
        <v>9</v>
      </c>
      <c r="C77" s="11">
        <f t="shared" si="26"/>
        <v>445914</v>
      </c>
      <c r="D77" s="11">
        <v>404200</v>
      </c>
      <c r="E77" s="11">
        <v>41714</v>
      </c>
      <c r="F77" s="11">
        <v>0</v>
      </c>
      <c r="G77" s="11">
        <v>0</v>
      </c>
      <c r="H77" s="11">
        <v>0</v>
      </c>
      <c r="I77" s="4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7"/>
    </row>
    <row r="78" spans="1:15" ht="93" customHeight="1">
      <c r="A78" s="13">
        <f t="shared" si="28"/>
        <v>72</v>
      </c>
      <c r="B78" s="14" t="s">
        <v>18</v>
      </c>
      <c r="C78" s="11">
        <f t="shared" si="26"/>
        <v>1066352.4</v>
      </c>
      <c r="D78" s="11">
        <v>538500</v>
      </c>
      <c r="E78" s="11">
        <v>130000</v>
      </c>
      <c r="F78" s="11">
        <v>99900</v>
      </c>
      <c r="G78" s="11">
        <v>297952.4</v>
      </c>
      <c r="H78" s="11">
        <v>0</v>
      </c>
      <c r="I78" s="4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7" t="s">
        <v>51</v>
      </c>
    </row>
    <row r="79" spans="1:15" ht="63.75" customHeight="1">
      <c r="A79" s="13">
        <f t="shared" si="28"/>
        <v>73</v>
      </c>
      <c r="B79" s="14" t="s">
        <v>9</v>
      </c>
      <c r="C79" s="11">
        <f t="shared" si="26"/>
        <v>1066352.4</v>
      </c>
      <c r="D79" s="11">
        <v>538500</v>
      </c>
      <c r="E79" s="11">
        <v>130000</v>
      </c>
      <c r="F79" s="11">
        <v>99900</v>
      </c>
      <c r="G79" s="11">
        <v>297952.4</v>
      </c>
      <c r="H79" s="11">
        <v>0</v>
      </c>
      <c r="I79" s="4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7"/>
    </row>
    <row r="80" spans="1:16" ht="72.75" customHeight="1">
      <c r="A80" s="13">
        <f t="shared" si="28"/>
        <v>74</v>
      </c>
      <c r="B80" s="35" t="s">
        <v>17</v>
      </c>
      <c r="C80" s="11">
        <f t="shared" si="26"/>
        <v>828249</v>
      </c>
      <c r="D80" s="11">
        <v>573253</v>
      </c>
      <c r="E80" s="11">
        <v>254996</v>
      </c>
      <c r="F80" s="11">
        <v>0</v>
      </c>
      <c r="G80" s="11">
        <v>0</v>
      </c>
      <c r="H80" s="11">
        <v>0</v>
      </c>
      <c r="I80" s="4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7" t="s">
        <v>52</v>
      </c>
      <c r="P80" s="39"/>
    </row>
    <row r="81" spans="1:15" ht="57.75" customHeight="1">
      <c r="A81" s="13">
        <f t="shared" si="28"/>
        <v>75</v>
      </c>
      <c r="B81" s="14" t="s">
        <v>9</v>
      </c>
      <c r="C81" s="11">
        <f t="shared" si="26"/>
        <v>828249</v>
      </c>
      <c r="D81" s="11">
        <v>573253</v>
      </c>
      <c r="E81" s="11">
        <v>254996</v>
      </c>
      <c r="F81" s="11">
        <v>0</v>
      </c>
      <c r="G81" s="11">
        <v>0</v>
      </c>
      <c r="H81" s="11">
        <v>0</v>
      </c>
      <c r="I81" s="4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7"/>
    </row>
  </sheetData>
  <sheetProtection/>
  <mergeCells count="13">
    <mergeCell ref="B20:O20"/>
    <mergeCell ref="B23:O23"/>
    <mergeCell ref="B70:O70"/>
    <mergeCell ref="B67:O67"/>
    <mergeCell ref="B63:O63"/>
    <mergeCell ref="B60:O60"/>
    <mergeCell ref="K1:O1"/>
    <mergeCell ref="D2:L2"/>
    <mergeCell ref="A4:A5"/>
    <mergeCell ref="B16:O16"/>
    <mergeCell ref="B4:B5"/>
    <mergeCell ref="O4:O5"/>
    <mergeCell ref="C4:N4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2018-06-13T06:03:16Z</cp:lastPrinted>
  <dcterms:created xsi:type="dcterms:W3CDTF">2006-09-28T05:33:49Z</dcterms:created>
  <dcterms:modified xsi:type="dcterms:W3CDTF">2021-04-13T11:22:23Z</dcterms:modified>
  <cp:category/>
  <cp:version/>
  <cp:contentType/>
  <cp:contentStatus/>
</cp:coreProperties>
</file>