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75" windowHeight="6165" activeTab="0"/>
  </bookViews>
  <sheets>
    <sheet name="25.09.2020" sheetId="1" r:id="rId1"/>
  </sheets>
  <definedNames>
    <definedName name="_xlnm.Print_Area" localSheetId="0">'25.09.2020'!$A$1:$K$147</definedName>
  </definedNames>
  <calcPr fullCalcOnLoad="1"/>
</workbook>
</file>

<file path=xl/sharedStrings.xml><?xml version="1.0" encoding="utf-8"?>
<sst xmlns="http://schemas.openxmlformats.org/spreadsheetml/2006/main" count="173" uniqueCount="74">
  <si>
    <t>Наименование мероприятия/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</si>
  <si>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рублей </t>
  </si>
  <si>
    <t>Номер строки  задач, целевых показателей, на достижение которых направлены мероприятия</t>
  </si>
  <si>
    <t>Всего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</si>
  <si>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</si>
  <si>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</si>
  <si>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</si>
  <si>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</si>
  <si>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Прочие нужды</t>
  </si>
  <si>
    <t>ВСЕГО ПО ПОДПРОГРАММЕ, В ТОМ ЧИСЛЕ</t>
  </si>
  <si>
    <t xml:space="preserve"> Мероприятия</t>
  </si>
  <si>
    <t>Мероприятие 1. Организация предоставления дошкольного образования, создание условий для присмотра и ухода за детьми, содержания детей в  муниципальных образовательных организациях, всего, из них:</t>
  </si>
  <si>
    <t xml:space="preserve">Местный  бюджет </t>
  </si>
  <si>
    <t>Областной бюджет</t>
  </si>
  <si>
    <t>областной бюджет, в т.ч.:</t>
  </si>
  <si>
    <t>Мероприятие 1.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</si>
  <si>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Мероприятия</t>
  </si>
  <si>
    <r>
      <t>Мероприятие 1.</t>
    </r>
    <r>
      <rPr>
        <sz val="8"/>
        <color indexed="8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</si>
  <si>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t>местный  бюджет</t>
  </si>
  <si>
    <t>Местный бюджет</t>
  </si>
  <si>
    <t>Мероприятие 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организации, всего, из них:</t>
  </si>
  <si>
    <t xml:space="preserve">Мероприятие 2.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организации, всего, из них: </t>
  </si>
  <si>
    <t>из них на софинансирование областной субсидии</t>
  </si>
  <si>
    <t>Местный  бюджет</t>
  </si>
  <si>
    <t>Мероприятие 1. Организация и проведение городских мероприятий в сфере образования, всего, из них:</t>
  </si>
  <si>
    <t>Мероприятие 2. Обеспечение деятельности аппарата управления, всего, из них:</t>
  </si>
  <si>
    <r>
      <t xml:space="preserve">Мероприятие 1. </t>
    </r>
    <r>
      <rPr>
        <sz val="8"/>
        <color indexed="8"/>
        <rFont val="Times New Roman"/>
        <family val="1"/>
      </rPr>
      <t>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  </r>
  </si>
  <si>
    <r>
      <t>Мероприятие 3.</t>
    </r>
    <r>
      <rPr>
        <sz val="8"/>
        <color indexed="8"/>
        <rFont val="Times New Roman"/>
        <family val="1"/>
      </rPr>
      <t xml:space="preserve"> Организация трудоустройства несовершеннолетних, всего, из них:</t>
    </r>
  </si>
  <si>
    <r>
      <t>Мероприятие 2</t>
    </r>
    <r>
      <rPr>
        <sz val="8"/>
        <color indexed="8"/>
        <rFont val="Times New Roman"/>
        <family val="1"/>
      </rPr>
      <t>.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</t>
    </r>
  </si>
  <si>
    <t>Мероприятие 3.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образования, всего, из них:</t>
  </si>
  <si>
    <t xml:space="preserve">Мероприятие 4. Обеспечение мероприятий по оборудованию спортивных площадок в общеобразовательных организацих, всего, из них: </t>
  </si>
  <si>
    <t>Мероприятие 3. Обеспечение деятельности МКУ «ЦБ», всего, из них:</t>
  </si>
  <si>
    <t>Мероприятие 2. Развитие кружков технической направленности</t>
  </si>
  <si>
    <t xml:space="preserve">Мероприятие 5. Проведение  антитеррористических мероприятий, всего, из них: </t>
  </si>
  <si>
    <t> 12, 14, 25, 29, 31</t>
  </si>
  <si>
    <t>12, 14, 25, 29, 31</t>
  </si>
  <si>
    <t> 16, 17, 22, 23, 25, 26, 29, 30, 32</t>
  </si>
  <si>
    <t>16, 17, 22, 23, 25, 26, 29, 30, 32 </t>
  </si>
  <si>
    <t>16, 17, 22, 23, 25, 26, 29, 30, 32, 45 </t>
  </si>
  <si>
    <t> 41</t>
  </si>
  <si>
    <t> 24, 29, 32</t>
  </si>
  <si>
    <t> 48, 51</t>
  </si>
  <si>
    <t>48 , 51</t>
  </si>
  <si>
    <t>49 </t>
  </si>
  <si>
    <t> 27</t>
  </si>
  <si>
    <t>35, 39</t>
  </si>
  <si>
    <t>3,4,5,6,7,9, 43</t>
  </si>
  <si>
    <t>3,4,5,6,7,9 , 43</t>
  </si>
  <si>
    <t>6, 7, 57, 60, 62, 64, 66, 67, 70, 72 </t>
  </si>
  <si>
    <t> 70, 71, 72</t>
  </si>
  <si>
    <t>70 </t>
  </si>
  <si>
    <t>Мероприятие 2. Финансовое обеспечение реализации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организаций, в том числе:</t>
  </si>
  <si>
    <t>Мероприятие 3. Финансовое обеспечение реализации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приобретение учебников и учебных пособий, средств обучения, игр, игрушек, в том числе:</t>
  </si>
  <si>
    <t>Мероприятие 2. Финансовое обеспечение государственных  гарантий прав граждан на получение 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организаций, в том числе:</t>
  </si>
  <si>
    <t>Мероприятие 3. Финансовое обеспечение государственных  гарантий прав граждан на получение 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в том числе:</t>
  </si>
  <si>
    <t>Мероприятие 4. Осуществление мероприятий по организации питания в муниципальных общеобразовательных организациях, всего, из них:</t>
  </si>
  <si>
    <t>Подпрограмма 6 "Мероприятия  по реализации комплексной программы "Уральская инженерная школа"</t>
  </si>
  <si>
    <t>Подпрограмма 7 "Обеспечение реализации муниципальной программы "Развитие системы образования в городском округе Нижняя Салда до 2025 года"</t>
  </si>
  <si>
    <t>Подпрограмма 5 "Укрепление и развитие материально-технической базы образовательных организаций городского округа Нижняя Салда"</t>
  </si>
  <si>
    <t>Подпрограмма 4 "Организация отдыха, оздоровления и занятости детей в городском округе Нижняя Салда"</t>
  </si>
  <si>
    <t>Подпрограмма 3 "Развитие системы дополнительного образования в городском округе Нижняя Салда"</t>
  </si>
  <si>
    <t>Подпрограмма 2 "Развитие системы общего образования в городском округе Нижняя Салда"</t>
  </si>
  <si>
    <t>Подпрограмма 1 "Развитие системы дошкольного образования в городском округе Нижняя Салда"</t>
  </si>
  <si>
    <r>
      <t xml:space="preserve">Мероприятие 1. </t>
    </r>
    <r>
      <rPr>
        <sz val="8"/>
        <color indexed="8"/>
        <rFont val="Times New Roman"/>
        <family val="1"/>
      </rPr>
  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всего, из них:</t>
    </r>
  </si>
  <si>
    <r>
      <t>Мероприятие 2. О</t>
    </r>
    <r>
      <rPr>
        <sz val="8"/>
        <color indexed="8"/>
        <rFont val="Times New Roman"/>
        <family val="1"/>
      </rPr>
      <t>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здоровья,, всего, из них:</t>
    </r>
  </si>
  <si>
    <t>Мероприятие 6.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всего, из них:</t>
  </si>
  <si>
    <t>из     них на софинансирование областной субсидии</t>
  </si>
  <si>
    <t>4, 5, 7,9,24</t>
  </si>
  <si>
    <t xml:space="preserve">Мероприятие 4. Выплаты стипендий студентам, обучающимся на педагогических специальностях                     в образовательных организациях высшего профессионального образования по договорам о целевом обучении, заключенным 
с Управлением образования администрации 
городского округа Нижняя Салда
</t>
  </si>
  <si>
    <t xml:space="preserve">Мероприятие 7. Приобретение устройств (средств) дезинфекции и медицинского контроля лдя муниципальных организаций в целях профилантики и устранения последствий распространения новой коронавирусной инфекции , всего, из них: </t>
  </si>
  <si>
    <t>федеральный бюджет</t>
  </si>
  <si>
    <t>Мероприятие 5.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организациях, всего, из них:</t>
  </si>
  <si>
    <t xml:space="preserve">План мероприятий муниципальной программы 
«Развитие системы образования в городском округе Нижняя Салда до 2025 года»
</t>
  </si>
  <si>
    <t xml:space="preserve">Приложение 
к постановлению администрации 
городского округа Нижняя Салда 
от _________________ № ________
Приложение № 2
к муниципальной программе «Развитие системы образования в городском округе Нижняя Салда   до 2025 года»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</si>
</sst>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\ ###\ 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7"/>
  <sheetViews>
    <sheetView tabSelected="1" view="pageBreakPreview" zoomScaleSheetLayoutView="100" zoomScalePageLayoutView="0" workbookViewId="0" topLeftCell="A1">
      <selection activeCell="H1" sqref="H1:K1"/>
    </sheetView>
  </sheetViews>
  <sheetFormatPr defaultColWidth="9.140625" defaultRowHeight="15"/>
  <cols>
    <col min="1" max="1" width="6.8515625" style="1" customWidth="1"/>
    <col min="2" max="2" width="24.00390625" style="1" customWidth="1"/>
    <col min="3" max="3" width="14.8515625" style="1" customWidth="1"/>
    <col min="4" max="4" width="11.7109375" style="21" customWidth="1"/>
    <col min="5" max="5" width="11.8515625" style="21" customWidth="1"/>
    <col min="6" max="6" width="13.00390625" style="1" customWidth="1"/>
    <col min="7" max="7" width="13.57421875" style="1" customWidth="1"/>
    <col min="8" max="8" width="13.140625" style="1" customWidth="1"/>
    <col min="9" max="9" width="11.57421875" style="1" customWidth="1"/>
    <col min="10" max="10" width="12.28125" style="1" customWidth="1"/>
    <col min="11" max="11" width="13.57421875" style="1" customWidth="1"/>
    <col min="12" max="16384" width="9.140625" style="1" customWidth="1"/>
  </cols>
  <sheetData>
    <row r="1" spans="2:11" ht="196.5" customHeight="1">
      <c r="B1" s="26"/>
      <c r="C1" s="26"/>
      <c r="D1" s="27"/>
      <c r="E1" s="27"/>
      <c r="F1" s="26"/>
      <c r="G1" s="26"/>
      <c r="H1" s="32" t="s">
        <v>73</v>
      </c>
      <c r="I1" s="33"/>
      <c r="J1" s="33"/>
      <c r="K1" s="33"/>
    </row>
    <row r="2" spans="2:11" ht="85.5" customHeight="1">
      <c r="B2" s="34" t="s">
        <v>72</v>
      </c>
      <c r="C2" s="35"/>
      <c r="D2" s="35"/>
      <c r="E2" s="35"/>
      <c r="F2" s="35"/>
      <c r="G2" s="35"/>
      <c r="H2" s="35"/>
      <c r="I2" s="35"/>
      <c r="J2" s="35"/>
      <c r="K2" s="26"/>
    </row>
    <row r="3" spans="1:11" ht="30.75" customHeight="1">
      <c r="A3" s="36"/>
      <c r="B3" s="30" t="s">
        <v>0</v>
      </c>
      <c r="C3" s="37" t="s">
        <v>1</v>
      </c>
      <c r="D3" s="37"/>
      <c r="E3" s="37"/>
      <c r="F3" s="37"/>
      <c r="G3" s="37"/>
      <c r="H3" s="37"/>
      <c r="I3" s="37"/>
      <c r="J3" s="37"/>
      <c r="K3" s="30" t="s">
        <v>2</v>
      </c>
    </row>
    <row r="4" spans="1:11" ht="48.75" customHeight="1">
      <c r="A4" s="36"/>
      <c r="B4" s="30"/>
      <c r="C4" s="15" t="s">
        <v>3</v>
      </c>
      <c r="D4" s="19">
        <v>2019</v>
      </c>
      <c r="E4" s="19">
        <v>2020</v>
      </c>
      <c r="F4" s="15">
        <v>2021</v>
      </c>
      <c r="G4" s="15">
        <v>2022</v>
      </c>
      <c r="H4" s="15">
        <v>2023</v>
      </c>
      <c r="I4" s="15">
        <v>2024</v>
      </c>
      <c r="J4" s="15">
        <v>2025</v>
      </c>
      <c r="K4" s="30"/>
    </row>
    <row r="5" spans="1:11" ht="15">
      <c r="A5" s="2">
        <v>1</v>
      </c>
      <c r="B5" s="2">
        <v>2</v>
      </c>
      <c r="C5" s="2">
        <v>3</v>
      </c>
      <c r="D5" s="18">
        <f>C5+1</f>
        <v>4</v>
      </c>
      <c r="E5" s="18">
        <f>C5+1</f>
        <v>4</v>
      </c>
      <c r="F5" s="18">
        <f aca="true" t="shared" si="0" ref="F5:K5">E5+1</f>
        <v>5</v>
      </c>
      <c r="G5" s="18">
        <f t="shared" si="0"/>
        <v>6</v>
      </c>
      <c r="H5" s="18">
        <f t="shared" si="0"/>
        <v>7</v>
      </c>
      <c r="I5" s="18">
        <f t="shared" si="0"/>
        <v>8</v>
      </c>
      <c r="J5" s="18">
        <f t="shared" si="0"/>
        <v>9</v>
      </c>
      <c r="K5" s="18">
        <f t="shared" si="0"/>
        <v>10</v>
      </c>
    </row>
    <row r="6" spans="1:11" ht="42">
      <c r="A6" s="2">
        <v>2</v>
      </c>
      <c r="B6" s="3" t="s">
        <v>4</v>
      </c>
      <c r="C6" s="24">
        <f>SUM(D6:J6)</f>
        <v>1491097000.28</v>
      </c>
      <c r="D6" s="20">
        <f>D8+D9+D10+D7</f>
        <v>344030422.56000006</v>
      </c>
      <c r="E6" s="20">
        <f>E8+E9+E10+E7</f>
        <v>384625988.59999996</v>
      </c>
      <c r="F6" s="20">
        <f>F8+F9+F10+F7</f>
        <v>372554790.06</v>
      </c>
      <c r="G6" s="20">
        <f>G8+G9+G10+G7</f>
        <v>389885799.06</v>
      </c>
      <c r="H6" s="24">
        <f>H8+H9+H10</f>
        <v>0</v>
      </c>
      <c r="I6" s="24">
        <f>I8+I9+I10</f>
        <v>0</v>
      </c>
      <c r="J6" s="24">
        <f>J8+J9+J10</f>
        <v>0</v>
      </c>
      <c r="K6" s="23"/>
    </row>
    <row r="7" spans="1:11" ht="15">
      <c r="A7" s="2">
        <f>A6+1</f>
        <v>3</v>
      </c>
      <c r="B7" s="25" t="s">
        <v>70</v>
      </c>
      <c r="C7" s="24">
        <f>SUM(D7:J7)</f>
        <v>20743515</v>
      </c>
      <c r="D7" s="20">
        <f>D12</f>
        <v>0</v>
      </c>
      <c r="E7" s="20">
        <f>E12</f>
        <v>6502915</v>
      </c>
      <c r="F7" s="20">
        <f>F12</f>
        <v>7120300</v>
      </c>
      <c r="G7" s="20">
        <f>G12</f>
        <v>7120300</v>
      </c>
      <c r="H7" s="24"/>
      <c r="I7" s="24"/>
      <c r="J7" s="24"/>
      <c r="K7" s="23"/>
    </row>
    <row r="8" spans="1:11" ht="15">
      <c r="A8" s="2">
        <f aca="true" t="shared" si="1" ref="A8:A71">A7+1</f>
        <v>4</v>
      </c>
      <c r="B8" s="25" t="s">
        <v>5</v>
      </c>
      <c r="C8" s="24">
        <f aca="true" t="shared" si="2" ref="C8:C15">SUM(D8:J8)</f>
        <v>780314420</v>
      </c>
      <c r="D8" s="20">
        <f>D13</f>
        <v>178609200</v>
      </c>
      <c r="E8" s="20">
        <f aca="true" t="shared" si="3" ref="E8:J10">E13</f>
        <v>190115420</v>
      </c>
      <c r="F8" s="24">
        <f t="shared" si="3"/>
        <v>199870100</v>
      </c>
      <c r="G8" s="24">
        <f t="shared" si="3"/>
        <v>211719700</v>
      </c>
      <c r="H8" s="24">
        <f t="shared" si="3"/>
        <v>0</v>
      </c>
      <c r="I8" s="24">
        <f t="shared" si="3"/>
        <v>0</v>
      </c>
      <c r="J8" s="24">
        <f t="shared" si="3"/>
        <v>0</v>
      </c>
      <c r="K8" s="4"/>
    </row>
    <row r="9" spans="1:11" ht="15">
      <c r="A9" s="2">
        <f t="shared" si="1"/>
        <v>5</v>
      </c>
      <c r="B9" s="25" t="s">
        <v>6</v>
      </c>
      <c r="C9" s="24">
        <f t="shared" si="2"/>
        <v>600694061.54</v>
      </c>
      <c r="D9" s="20">
        <f>D14</f>
        <v>141574607.09</v>
      </c>
      <c r="E9" s="20">
        <f t="shared" si="3"/>
        <v>166147427.45</v>
      </c>
      <c r="F9" s="24">
        <f t="shared" si="3"/>
        <v>143745309</v>
      </c>
      <c r="G9" s="24">
        <f t="shared" si="3"/>
        <v>149226718</v>
      </c>
      <c r="H9" s="24">
        <f t="shared" si="3"/>
        <v>0</v>
      </c>
      <c r="I9" s="24">
        <f t="shared" si="3"/>
        <v>0</v>
      </c>
      <c r="J9" s="24">
        <f t="shared" si="3"/>
        <v>0</v>
      </c>
      <c r="K9" s="4"/>
    </row>
    <row r="10" spans="1:11" ht="15">
      <c r="A10" s="2">
        <f t="shared" si="1"/>
        <v>6</v>
      </c>
      <c r="B10" s="25" t="s">
        <v>7</v>
      </c>
      <c r="C10" s="24">
        <f t="shared" si="2"/>
        <v>89345003.74</v>
      </c>
      <c r="D10" s="20">
        <f>D15</f>
        <v>23846615.47</v>
      </c>
      <c r="E10" s="20">
        <f t="shared" si="3"/>
        <v>21860226.15</v>
      </c>
      <c r="F10" s="24">
        <f t="shared" si="3"/>
        <v>21819081.06</v>
      </c>
      <c r="G10" s="24">
        <f t="shared" si="3"/>
        <v>21819081.06</v>
      </c>
      <c r="H10" s="24">
        <f t="shared" si="3"/>
        <v>0</v>
      </c>
      <c r="I10" s="24">
        <f t="shared" si="3"/>
        <v>0</v>
      </c>
      <c r="J10" s="24">
        <f t="shared" si="3"/>
        <v>0</v>
      </c>
      <c r="K10" s="4"/>
    </row>
    <row r="11" spans="1:11" ht="15">
      <c r="A11" s="2">
        <f t="shared" si="1"/>
        <v>7</v>
      </c>
      <c r="B11" s="25" t="s">
        <v>8</v>
      </c>
      <c r="C11" s="24">
        <f t="shared" si="2"/>
        <v>1491097000.28</v>
      </c>
      <c r="D11" s="20">
        <f>D13+D14+D15+D12</f>
        <v>344030422.56000006</v>
      </c>
      <c r="E11" s="20">
        <f>E13+E14+E15+E12</f>
        <v>384625988.59999996</v>
      </c>
      <c r="F11" s="20">
        <f>F13+F14+F15+F12</f>
        <v>372554790.06</v>
      </c>
      <c r="G11" s="20">
        <f>G13+G14+G15+G12</f>
        <v>389885799.06</v>
      </c>
      <c r="H11" s="24">
        <f>H13+H14+H15</f>
        <v>0</v>
      </c>
      <c r="I11" s="24">
        <f>I13+I14+I15</f>
        <v>0</v>
      </c>
      <c r="J11" s="24">
        <f>J13+J14+J15</f>
        <v>0</v>
      </c>
      <c r="K11" s="4"/>
    </row>
    <row r="12" spans="1:11" ht="15">
      <c r="A12" s="2">
        <f t="shared" si="1"/>
        <v>8</v>
      </c>
      <c r="B12" s="25" t="s">
        <v>70</v>
      </c>
      <c r="C12" s="24">
        <f t="shared" si="2"/>
        <v>20743515</v>
      </c>
      <c r="D12" s="20">
        <f>D36</f>
        <v>0</v>
      </c>
      <c r="E12" s="20">
        <f aca="true" t="shared" si="4" ref="E12:J12">E36</f>
        <v>6502915</v>
      </c>
      <c r="F12" s="20">
        <f t="shared" si="4"/>
        <v>7120300</v>
      </c>
      <c r="G12" s="20">
        <f t="shared" si="4"/>
        <v>7120300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4"/>
    </row>
    <row r="13" spans="1:11" ht="15">
      <c r="A13" s="2">
        <f t="shared" si="1"/>
        <v>9</v>
      </c>
      <c r="B13" s="25" t="s">
        <v>5</v>
      </c>
      <c r="C13" s="24">
        <f t="shared" si="2"/>
        <v>780314420</v>
      </c>
      <c r="D13" s="20">
        <f aca="true" t="shared" si="5" ref="D13:J13">D22+D42+D68+D84+D101+D124</f>
        <v>178609200</v>
      </c>
      <c r="E13" s="20">
        <f t="shared" si="5"/>
        <v>190115420</v>
      </c>
      <c r="F13" s="24">
        <f t="shared" si="5"/>
        <v>199870100</v>
      </c>
      <c r="G13" s="24">
        <f t="shared" si="5"/>
        <v>211719700</v>
      </c>
      <c r="H13" s="24">
        <f t="shared" si="5"/>
        <v>0</v>
      </c>
      <c r="I13" s="24">
        <f t="shared" si="5"/>
        <v>0</v>
      </c>
      <c r="J13" s="24">
        <f t="shared" si="5"/>
        <v>0</v>
      </c>
      <c r="K13" s="4"/>
    </row>
    <row r="14" spans="1:11" ht="15">
      <c r="A14" s="2">
        <f t="shared" si="1"/>
        <v>10</v>
      </c>
      <c r="B14" s="25" t="s">
        <v>6</v>
      </c>
      <c r="C14" s="24">
        <f t="shared" si="2"/>
        <v>600694061.54</v>
      </c>
      <c r="D14" s="20">
        <f aca="true" t="shared" si="6" ref="D14:J14">D23+D43+D69+D85+D100+D123+D138</f>
        <v>141574607.09</v>
      </c>
      <c r="E14" s="20">
        <f t="shared" si="6"/>
        <v>166147427.45</v>
      </c>
      <c r="F14" s="24">
        <f t="shared" si="6"/>
        <v>143745309</v>
      </c>
      <c r="G14" s="24">
        <f t="shared" si="6"/>
        <v>149226718</v>
      </c>
      <c r="H14" s="24">
        <f t="shared" si="6"/>
        <v>0</v>
      </c>
      <c r="I14" s="24">
        <f t="shared" si="6"/>
        <v>0</v>
      </c>
      <c r="J14" s="24">
        <f t="shared" si="6"/>
        <v>0</v>
      </c>
      <c r="K14" s="4"/>
    </row>
    <row r="15" spans="1:11" ht="15">
      <c r="A15" s="2">
        <f t="shared" si="1"/>
        <v>11</v>
      </c>
      <c r="B15" s="25" t="s">
        <v>7</v>
      </c>
      <c r="C15" s="24">
        <f t="shared" si="2"/>
        <v>89345003.74</v>
      </c>
      <c r="D15" s="20">
        <f aca="true" t="shared" si="7" ref="D15:J15">D24+D44+D70+D86</f>
        <v>23846615.47</v>
      </c>
      <c r="E15" s="20">
        <f t="shared" si="7"/>
        <v>21860226.15</v>
      </c>
      <c r="F15" s="24">
        <f t="shared" si="7"/>
        <v>21819081.06</v>
      </c>
      <c r="G15" s="24">
        <f t="shared" si="7"/>
        <v>21819081.06</v>
      </c>
      <c r="H15" s="24">
        <f t="shared" si="7"/>
        <v>0</v>
      </c>
      <c r="I15" s="24">
        <f t="shared" si="7"/>
        <v>0</v>
      </c>
      <c r="J15" s="24">
        <f t="shared" si="7"/>
        <v>0</v>
      </c>
      <c r="K15" s="4"/>
    </row>
    <row r="16" spans="1:11" ht="15">
      <c r="A16" s="2">
        <f t="shared" si="1"/>
        <v>12</v>
      </c>
      <c r="B16" s="30" t="s">
        <v>62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31.5">
      <c r="A17" s="2">
        <f t="shared" si="1"/>
        <v>13</v>
      </c>
      <c r="B17" s="3" t="s">
        <v>9</v>
      </c>
      <c r="C17" s="5">
        <f>SUM(D17:J17)</f>
        <v>407118030.26</v>
      </c>
      <c r="D17" s="6">
        <f>D18+D19+D20</f>
        <v>92631584.76</v>
      </c>
      <c r="E17" s="6">
        <f aca="true" t="shared" si="8" ref="E17:J17">E18+E19+E20</f>
        <v>101586313.5</v>
      </c>
      <c r="F17" s="5">
        <f t="shared" si="8"/>
        <v>104462535.5</v>
      </c>
      <c r="G17" s="5">
        <f t="shared" si="8"/>
        <v>108437596.5</v>
      </c>
      <c r="H17" s="5">
        <f t="shared" si="8"/>
        <v>0</v>
      </c>
      <c r="I17" s="5">
        <f t="shared" si="8"/>
        <v>0</v>
      </c>
      <c r="J17" s="5">
        <f t="shared" si="8"/>
        <v>0</v>
      </c>
      <c r="K17" s="7"/>
    </row>
    <row r="18" spans="1:11" ht="15">
      <c r="A18" s="2">
        <f t="shared" si="1"/>
        <v>14</v>
      </c>
      <c r="B18" s="25" t="s">
        <v>5</v>
      </c>
      <c r="C18" s="5">
        <f aca="true" t="shared" si="9" ref="C18:C24">SUM(D18:J18)</f>
        <v>226492500</v>
      </c>
      <c r="D18" s="6">
        <f>D22</f>
        <v>51473500</v>
      </c>
      <c r="E18" s="6">
        <f aca="true" t="shared" si="10" ref="E18:J20">E22</f>
        <v>55201000</v>
      </c>
      <c r="F18" s="5">
        <f t="shared" si="10"/>
        <v>58135000</v>
      </c>
      <c r="G18" s="5">
        <f t="shared" si="10"/>
        <v>61683000</v>
      </c>
      <c r="H18" s="5">
        <f t="shared" si="10"/>
        <v>0</v>
      </c>
      <c r="I18" s="5">
        <f t="shared" si="10"/>
        <v>0</v>
      </c>
      <c r="J18" s="5">
        <f t="shared" si="10"/>
        <v>0</v>
      </c>
      <c r="K18" s="9"/>
    </row>
    <row r="19" spans="1:11" ht="15">
      <c r="A19" s="2">
        <f t="shared" si="1"/>
        <v>15</v>
      </c>
      <c r="B19" s="25" t="s">
        <v>6</v>
      </c>
      <c r="C19" s="5">
        <f t="shared" si="9"/>
        <v>121571878</v>
      </c>
      <c r="D19" s="6">
        <f>D23</f>
        <v>26498443</v>
      </c>
      <c r="E19" s="6">
        <f t="shared" si="10"/>
        <v>31587310</v>
      </c>
      <c r="F19" s="5">
        <f t="shared" si="10"/>
        <v>31529532</v>
      </c>
      <c r="G19" s="5">
        <f t="shared" si="10"/>
        <v>31956593</v>
      </c>
      <c r="H19" s="5">
        <f t="shared" si="10"/>
        <v>0</v>
      </c>
      <c r="I19" s="5">
        <f t="shared" si="10"/>
        <v>0</v>
      </c>
      <c r="J19" s="5">
        <f t="shared" si="10"/>
        <v>0</v>
      </c>
      <c r="K19" s="9"/>
    </row>
    <row r="20" spans="1:11" ht="15">
      <c r="A20" s="2">
        <f t="shared" si="1"/>
        <v>16</v>
      </c>
      <c r="B20" s="25" t="s">
        <v>7</v>
      </c>
      <c r="C20" s="5">
        <f t="shared" si="9"/>
        <v>59053652.26</v>
      </c>
      <c r="D20" s="6">
        <f>D24</f>
        <v>14659641.76</v>
      </c>
      <c r="E20" s="6">
        <f t="shared" si="10"/>
        <v>14798003.5</v>
      </c>
      <c r="F20" s="5">
        <f t="shared" si="10"/>
        <v>14798003.5</v>
      </c>
      <c r="G20" s="5">
        <f t="shared" si="10"/>
        <v>14798003.5</v>
      </c>
      <c r="H20" s="5">
        <f t="shared" si="10"/>
        <v>0</v>
      </c>
      <c r="I20" s="5">
        <f t="shared" si="10"/>
        <v>0</v>
      </c>
      <c r="J20" s="5">
        <f t="shared" si="10"/>
        <v>0</v>
      </c>
      <c r="K20" s="9"/>
    </row>
    <row r="21" spans="1:11" ht="15">
      <c r="A21" s="2">
        <f t="shared" si="1"/>
        <v>17</v>
      </c>
      <c r="B21" s="25" t="s">
        <v>8</v>
      </c>
      <c r="C21" s="5">
        <f t="shared" si="9"/>
        <v>407118030.26</v>
      </c>
      <c r="D21" s="6">
        <f>SUM(D22:D24)</f>
        <v>92631584.76</v>
      </c>
      <c r="E21" s="6">
        <f aca="true" t="shared" si="11" ref="E21:J21">SUM(E22:E24)</f>
        <v>101586313.5</v>
      </c>
      <c r="F21" s="5">
        <f t="shared" si="11"/>
        <v>104462535.5</v>
      </c>
      <c r="G21" s="5">
        <f t="shared" si="11"/>
        <v>108437596.5</v>
      </c>
      <c r="H21" s="5">
        <f t="shared" si="11"/>
        <v>0</v>
      </c>
      <c r="I21" s="5">
        <f t="shared" si="11"/>
        <v>0</v>
      </c>
      <c r="J21" s="5">
        <f t="shared" si="11"/>
        <v>0</v>
      </c>
      <c r="K21" s="9"/>
    </row>
    <row r="22" spans="1:11" ht="15">
      <c r="A22" s="2">
        <f t="shared" si="1"/>
        <v>18</v>
      </c>
      <c r="B22" s="25" t="s">
        <v>5</v>
      </c>
      <c r="C22" s="5">
        <f>SUM(D22:J22)</f>
        <v>226492500</v>
      </c>
      <c r="D22" s="6">
        <f aca="true" t="shared" si="12" ref="D22:J22">D28+D31+D33</f>
        <v>51473500</v>
      </c>
      <c r="E22" s="6">
        <f t="shared" si="12"/>
        <v>55201000</v>
      </c>
      <c r="F22" s="5">
        <f t="shared" si="12"/>
        <v>58135000</v>
      </c>
      <c r="G22" s="5">
        <f t="shared" si="12"/>
        <v>61683000</v>
      </c>
      <c r="H22" s="5">
        <f t="shared" si="12"/>
        <v>0</v>
      </c>
      <c r="I22" s="5">
        <f t="shared" si="12"/>
        <v>0</v>
      </c>
      <c r="J22" s="5">
        <f t="shared" si="12"/>
        <v>0</v>
      </c>
      <c r="K22" s="9"/>
    </row>
    <row r="23" spans="1:11" ht="15">
      <c r="A23" s="2">
        <f t="shared" si="1"/>
        <v>19</v>
      </c>
      <c r="B23" s="25" t="s">
        <v>6</v>
      </c>
      <c r="C23" s="5">
        <f t="shared" si="9"/>
        <v>121571878</v>
      </c>
      <c r="D23" s="6">
        <f aca="true" t="shared" si="13" ref="D23:J23">D27</f>
        <v>26498443</v>
      </c>
      <c r="E23" s="6">
        <f t="shared" si="13"/>
        <v>31587310</v>
      </c>
      <c r="F23" s="5">
        <f t="shared" si="13"/>
        <v>31529532</v>
      </c>
      <c r="G23" s="5">
        <f t="shared" si="13"/>
        <v>31956593</v>
      </c>
      <c r="H23" s="5">
        <f t="shared" si="13"/>
        <v>0</v>
      </c>
      <c r="I23" s="5">
        <f t="shared" si="13"/>
        <v>0</v>
      </c>
      <c r="J23" s="5">
        <f t="shared" si="13"/>
        <v>0</v>
      </c>
      <c r="K23" s="9"/>
    </row>
    <row r="24" spans="1:11" ht="15">
      <c r="A24" s="2">
        <f t="shared" si="1"/>
        <v>20</v>
      </c>
      <c r="B24" s="25" t="s">
        <v>7</v>
      </c>
      <c r="C24" s="5">
        <f t="shared" si="9"/>
        <v>59053652.26</v>
      </c>
      <c r="D24" s="6">
        <f aca="true" t="shared" si="14" ref="D24:J24">D29</f>
        <v>14659641.76</v>
      </c>
      <c r="E24" s="6">
        <f t="shared" si="14"/>
        <v>14798003.5</v>
      </c>
      <c r="F24" s="5">
        <f t="shared" si="14"/>
        <v>14798003.5</v>
      </c>
      <c r="G24" s="5">
        <f t="shared" si="14"/>
        <v>14798003.5</v>
      </c>
      <c r="H24" s="5">
        <f t="shared" si="14"/>
        <v>0</v>
      </c>
      <c r="I24" s="5">
        <f t="shared" si="14"/>
        <v>0</v>
      </c>
      <c r="J24" s="5">
        <f t="shared" si="14"/>
        <v>0</v>
      </c>
      <c r="K24" s="9"/>
    </row>
    <row r="25" spans="1:11" ht="15">
      <c r="A25" s="2">
        <f t="shared" si="1"/>
        <v>21</v>
      </c>
      <c r="B25" s="31" t="s">
        <v>10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90">
      <c r="A26" s="2">
        <f t="shared" si="1"/>
        <v>22</v>
      </c>
      <c r="B26" s="22" t="s">
        <v>11</v>
      </c>
      <c r="C26" s="8">
        <f>SUM(D26:J26)</f>
        <v>165827526.76</v>
      </c>
      <c r="D26" s="8">
        <f>SUM(D27:D29)</f>
        <v>41158084.76</v>
      </c>
      <c r="E26" s="8">
        <f>SUM(E27:E29)</f>
        <v>46385313.5</v>
      </c>
      <c r="F26" s="8">
        <f>SUM(F27:F29)</f>
        <v>46327535.5</v>
      </c>
      <c r="G26" s="8">
        <f>G27+G28</f>
        <v>31956593</v>
      </c>
      <c r="H26" s="8">
        <f>H27+H28</f>
        <v>0</v>
      </c>
      <c r="I26" s="8">
        <f>I27+I28</f>
        <v>0</v>
      </c>
      <c r="J26" s="8">
        <f>J27+J28</f>
        <v>0</v>
      </c>
      <c r="K26" s="16" t="s">
        <v>34</v>
      </c>
    </row>
    <row r="27" spans="1:11" ht="15">
      <c r="A27" s="2">
        <f t="shared" si="1"/>
        <v>23</v>
      </c>
      <c r="B27" s="22" t="s">
        <v>12</v>
      </c>
      <c r="C27" s="8">
        <f>SUM(D27:J27)</f>
        <v>121571878</v>
      </c>
      <c r="D27" s="8">
        <v>26498443</v>
      </c>
      <c r="E27" s="8">
        <v>31587310</v>
      </c>
      <c r="F27" s="8">
        <v>31529532</v>
      </c>
      <c r="G27" s="8">
        <v>31956593</v>
      </c>
      <c r="H27" s="8">
        <v>0</v>
      </c>
      <c r="I27" s="8">
        <v>0</v>
      </c>
      <c r="J27" s="8">
        <v>0</v>
      </c>
      <c r="K27" s="16"/>
    </row>
    <row r="28" spans="1:11" ht="15">
      <c r="A28" s="2">
        <f t="shared" si="1"/>
        <v>24</v>
      </c>
      <c r="B28" s="22" t="s">
        <v>13</v>
      </c>
      <c r="C28" s="8">
        <f aca="true" t="shared" si="15" ref="C28:C33">SUM(D28:J28)</f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16"/>
    </row>
    <row r="29" spans="1:11" ht="15">
      <c r="A29" s="2">
        <f t="shared" si="1"/>
        <v>25</v>
      </c>
      <c r="B29" s="22" t="s">
        <v>7</v>
      </c>
      <c r="C29" s="8">
        <f>SUM(D29:J29)</f>
        <v>59053652.26</v>
      </c>
      <c r="D29" s="8">
        <v>14659641.76</v>
      </c>
      <c r="E29" s="8">
        <v>14798003.5</v>
      </c>
      <c r="F29" s="8">
        <f>E29</f>
        <v>14798003.5</v>
      </c>
      <c r="G29" s="8">
        <f>F29</f>
        <v>14798003.5</v>
      </c>
      <c r="H29" s="8">
        <v>0</v>
      </c>
      <c r="I29" s="8">
        <v>0</v>
      </c>
      <c r="J29" s="8">
        <v>0</v>
      </c>
      <c r="K29" s="16"/>
    </row>
    <row r="30" spans="1:11" ht="135">
      <c r="A30" s="2">
        <f t="shared" si="1"/>
        <v>26</v>
      </c>
      <c r="B30" s="22" t="s">
        <v>51</v>
      </c>
      <c r="C30" s="8">
        <f t="shared" si="15"/>
        <v>222871500</v>
      </c>
      <c r="D30" s="8">
        <f>D31</f>
        <v>50614500</v>
      </c>
      <c r="E30" s="8">
        <f aca="true" t="shared" si="16" ref="E30:J30">E31</f>
        <v>54316000</v>
      </c>
      <c r="F30" s="8">
        <f t="shared" si="16"/>
        <v>57215000</v>
      </c>
      <c r="G30" s="8">
        <f t="shared" si="16"/>
        <v>60726000</v>
      </c>
      <c r="H30" s="8">
        <f t="shared" si="16"/>
        <v>0</v>
      </c>
      <c r="I30" s="8">
        <f t="shared" si="16"/>
        <v>0</v>
      </c>
      <c r="J30" s="8">
        <f t="shared" si="16"/>
        <v>0</v>
      </c>
      <c r="K30" s="16" t="s">
        <v>35</v>
      </c>
    </row>
    <row r="31" spans="1:11" ht="24" customHeight="1">
      <c r="A31" s="2">
        <f t="shared" si="1"/>
        <v>27</v>
      </c>
      <c r="B31" s="22" t="s">
        <v>14</v>
      </c>
      <c r="C31" s="8">
        <f t="shared" si="15"/>
        <v>222871500</v>
      </c>
      <c r="D31" s="8">
        <v>50614500</v>
      </c>
      <c r="E31" s="8">
        <v>54316000</v>
      </c>
      <c r="F31" s="8">
        <v>57215000</v>
      </c>
      <c r="G31" s="8">
        <v>60726000</v>
      </c>
      <c r="H31" s="8">
        <v>0</v>
      </c>
      <c r="I31" s="8">
        <v>0</v>
      </c>
      <c r="J31" s="8">
        <v>0</v>
      </c>
      <c r="K31" s="16"/>
    </row>
    <row r="32" spans="1:11" ht="146.25">
      <c r="A32" s="2">
        <f t="shared" si="1"/>
        <v>28</v>
      </c>
      <c r="B32" s="22" t="s">
        <v>52</v>
      </c>
      <c r="C32" s="8">
        <f t="shared" si="15"/>
        <v>3621000</v>
      </c>
      <c r="D32" s="8">
        <f>D33</f>
        <v>859000</v>
      </c>
      <c r="E32" s="8">
        <f aca="true" t="shared" si="17" ref="E32:J32">E33</f>
        <v>885000</v>
      </c>
      <c r="F32" s="8">
        <f t="shared" si="17"/>
        <v>920000</v>
      </c>
      <c r="G32" s="8">
        <f t="shared" si="17"/>
        <v>957000</v>
      </c>
      <c r="H32" s="8">
        <f t="shared" si="17"/>
        <v>0</v>
      </c>
      <c r="I32" s="8">
        <f t="shared" si="17"/>
        <v>0</v>
      </c>
      <c r="J32" s="8">
        <f t="shared" si="17"/>
        <v>0</v>
      </c>
      <c r="K32" s="16" t="s">
        <v>34</v>
      </c>
    </row>
    <row r="33" spans="1:11" ht="15">
      <c r="A33" s="2">
        <f t="shared" si="1"/>
        <v>29</v>
      </c>
      <c r="B33" s="22" t="s">
        <v>14</v>
      </c>
      <c r="C33" s="8">
        <f t="shared" si="15"/>
        <v>3621000</v>
      </c>
      <c r="D33" s="8">
        <v>859000</v>
      </c>
      <c r="E33" s="8">
        <v>885000</v>
      </c>
      <c r="F33" s="8">
        <v>920000</v>
      </c>
      <c r="G33" s="8">
        <v>957000</v>
      </c>
      <c r="H33" s="8">
        <v>0</v>
      </c>
      <c r="I33" s="8">
        <v>0</v>
      </c>
      <c r="J33" s="8">
        <v>0</v>
      </c>
      <c r="K33" s="10"/>
    </row>
    <row r="34" spans="1:11" ht="15">
      <c r="A34" s="2">
        <f t="shared" si="1"/>
        <v>30</v>
      </c>
      <c r="B34" s="28" t="s">
        <v>61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31.5">
      <c r="A35" s="2">
        <f t="shared" si="1"/>
        <v>31</v>
      </c>
      <c r="B35" s="11" t="s">
        <v>9</v>
      </c>
      <c r="C35" s="6">
        <f>SUM(D35:J35)</f>
        <v>841715839.22</v>
      </c>
      <c r="D35" s="6">
        <f>D37+D38+D39+D36</f>
        <v>189186051.54</v>
      </c>
      <c r="E35" s="6">
        <f>E37+E38+E39+E36</f>
        <v>206249209.56</v>
      </c>
      <c r="F35" s="6">
        <f>F37+F38+F39+F36</f>
        <v>218631699.56</v>
      </c>
      <c r="G35" s="6">
        <f>G37+G38+G39+G36</f>
        <v>227648878.56</v>
      </c>
      <c r="H35" s="6">
        <f>H37+H38+H39</f>
        <v>0</v>
      </c>
      <c r="I35" s="6">
        <f>I37+I38+I39</f>
        <v>0</v>
      </c>
      <c r="J35" s="6">
        <f>J37+J38+J39</f>
        <v>0</v>
      </c>
      <c r="K35" s="12"/>
    </row>
    <row r="36" spans="1:11" ht="15">
      <c r="A36" s="2">
        <f t="shared" si="1"/>
        <v>32</v>
      </c>
      <c r="B36" s="22" t="s">
        <v>70</v>
      </c>
      <c r="C36" s="6">
        <f>SUM(D36:J36)</f>
        <v>20743515</v>
      </c>
      <c r="D36" s="6">
        <f>D41</f>
        <v>0</v>
      </c>
      <c r="E36" s="6">
        <f>E41</f>
        <v>6502915</v>
      </c>
      <c r="F36" s="6">
        <f>F41</f>
        <v>7120300</v>
      </c>
      <c r="G36" s="6">
        <f>G41</f>
        <v>7120300</v>
      </c>
      <c r="H36" s="6"/>
      <c r="I36" s="6"/>
      <c r="J36" s="6"/>
      <c r="K36" s="12"/>
    </row>
    <row r="37" spans="1:11" ht="15">
      <c r="A37" s="2">
        <f t="shared" si="1"/>
        <v>33</v>
      </c>
      <c r="B37" s="22" t="s">
        <v>5</v>
      </c>
      <c r="C37" s="6">
        <f aca="true" t="shared" si="18" ref="C37:C44">SUM(D37:J37)</f>
        <v>525208820</v>
      </c>
      <c r="D37" s="6">
        <f>D42</f>
        <v>119999900</v>
      </c>
      <c r="E37" s="6">
        <f aca="true" t="shared" si="19" ref="E37:J39">E42</f>
        <v>124887920</v>
      </c>
      <c r="F37" s="6">
        <f t="shared" si="19"/>
        <v>136122000</v>
      </c>
      <c r="G37" s="6">
        <f t="shared" si="19"/>
        <v>144199000</v>
      </c>
      <c r="H37" s="6">
        <f t="shared" si="19"/>
        <v>0</v>
      </c>
      <c r="I37" s="6">
        <f t="shared" si="19"/>
        <v>0</v>
      </c>
      <c r="J37" s="6">
        <f t="shared" si="19"/>
        <v>0</v>
      </c>
      <c r="K37" s="10"/>
    </row>
    <row r="38" spans="1:11" ht="15">
      <c r="A38" s="2">
        <f t="shared" si="1"/>
        <v>34</v>
      </c>
      <c r="B38" s="22" t="s">
        <v>6</v>
      </c>
      <c r="C38" s="6">
        <f t="shared" si="18"/>
        <v>272442364</v>
      </c>
      <c r="D38" s="6">
        <f>D43</f>
        <v>63328244</v>
      </c>
      <c r="E38" s="6">
        <f t="shared" si="19"/>
        <v>69037297</v>
      </c>
      <c r="F38" s="6">
        <f t="shared" si="19"/>
        <v>69568322</v>
      </c>
      <c r="G38" s="6">
        <f t="shared" si="19"/>
        <v>70508501</v>
      </c>
      <c r="H38" s="6">
        <f t="shared" si="19"/>
        <v>0</v>
      </c>
      <c r="I38" s="6">
        <f t="shared" si="19"/>
        <v>0</v>
      </c>
      <c r="J38" s="6">
        <f t="shared" si="19"/>
        <v>0</v>
      </c>
      <c r="K38" s="10"/>
    </row>
    <row r="39" spans="1:11" ht="15">
      <c r="A39" s="2">
        <f t="shared" si="1"/>
        <v>35</v>
      </c>
      <c r="B39" s="22" t="s">
        <v>7</v>
      </c>
      <c r="C39" s="6">
        <f t="shared" si="18"/>
        <v>23321140.22</v>
      </c>
      <c r="D39" s="6">
        <f>D44</f>
        <v>5857907.54</v>
      </c>
      <c r="E39" s="6">
        <f t="shared" si="19"/>
        <v>5821077.56</v>
      </c>
      <c r="F39" s="6">
        <f t="shared" si="19"/>
        <v>5821077.56</v>
      </c>
      <c r="G39" s="6">
        <f t="shared" si="19"/>
        <v>5821077.56</v>
      </c>
      <c r="H39" s="6">
        <f t="shared" si="19"/>
        <v>0</v>
      </c>
      <c r="I39" s="6">
        <f t="shared" si="19"/>
        <v>0</v>
      </c>
      <c r="J39" s="6">
        <f t="shared" si="19"/>
        <v>0</v>
      </c>
      <c r="K39" s="10"/>
    </row>
    <row r="40" spans="1:11" ht="15">
      <c r="A40" s="2">
        <f t="shared" si="1"/>
        <v>36</v>
      </c>
      <c r="B40" s="22" t="s">
        <v>8</v>
      </c>
      <c r="C40" s="6">
        <f t="shared" si="18"/>
        <v>820972324.22</v>
      </c>
      <c r="D40" s="6">
        <f aca="true" t="shared" si="20" ref="D40:J40">D42+D43+D44</f>
        <v>189186051.54</v>
      </c>
      <c r="E40" s="6">
        <f t="shared" si="20"/>
        <v>199746294.56</v>
      </c>
      <c r="F40" s="6">
        <f t="shared" si="20"/>
        <v>211511399.56</v>
      </c>
      <c r="G40" s="6">
        <f t="shared" si="20"/>
        <v>220528578.56</v>
      </c>
      <c r="H40" s="6">
        <f t="shared" si="20"/>
        <v>0</v>
      </c>
      <c r="I40" s="6">
        <f t="shared" si="20"/>
        <v>0</v>
      </c>
      <c r="J40" s="6">
        <f t="shared" si="20"/>
        <v>0</v>
      </c>
      <c r="K40" s="10"/>
    </row>
    <row r="41" spans="1:11" ht="15">
      <c r="A41" s="2">
        <f t="shared" si="1"/>
        <v>37</v>
      </c>
      <c r="B41" s="22" t="s">
        <v>70</v>
      </c>
      <c r="C41" s="6">
        <f t="shared" si="18"/>
        <v>20743515</v>
      </c>
      <c r="D41" s="6">
        <f>D59+D55</f>
        <v>0</v>
      </c>
      <c r="E41" s="6">
        <f aca="true" t="shared" si="21" ref="E41:J41">E59+E55</f>
        <v>6502915</v>
      </c>
      <c r="F41" s="6">
        <f t="shared" si="21"/>
        <v>7120300</v>
      </c>
      <c r="G41" s="6">
        <f t="shared" si="21"/>
        <v>7120300</v>
      </c>
      <c r="H41" s="6">
        <f t="shared" si="21"/>
        <v>0</v>
      </c>
      <c r="I41" s="6">
        <f t="shared" si="21"/>
        <v>0</v>
      </c>
      <c r="J41" s="6">
        <f t="shared" si="21"/>
        <v>0</v>
      </c>
      <c r="K41" s="10"/>
    </row>
    <row r="42" spans="1:11" ht="15">
      <c r="A42" s="2">
        <f t="shared" si="1"/>
        <v>38</v>
      </c>
      <c r="B42" s="22" t="s">
        <v>5</v>
      </c>
      <c r="C42" s="6">
        <f t="shared" si="18"/>
        <v>525208820</v>
      </c>
      <c r="D42" s="6">
        <f aca="true" t="shared" si="22" ref="D42:J42">D48+D51+D53+D56</f>
        <v>119999900</v>
      </c>
      <c r="E42" s="6">
        <f>E48+E51+E53+E56</f>
        <v>124887920</v>
      </c>
      <c r="F42" s="6">
        <f t="shared" si="22"/>
        <v>136122000</v>
      </c>
      <c r="G42" s="6">
        <f t="shared" si="22"/>
        <v>144199000</v>
      </c>
      <c r="H42" s="6">
        <f t="shared" si="22"/>
        <v>0</v>
      </c>
      <c r="I42" s="6">
        <f t="shared" si="22"/>
        <v>0</v>
      </c>
      <c r="J42" s="6">
        <f t="shared" si="22"/>
        <v>0</v>
      </c>
      <c r="K42" s="10"/>
    </row>
    <row r="43" spans="1:11" ht="15">
      <c r="A43" s="2">
        <f t="shared" si="1"/>
        <v>39</v>
      </c>
      <c r="B43" s="22" t="s">
        <v>6</v>
      </c>
      <c r="C43" s="6">
        <f t="shared" si="18"/>
        <v>272442364</v>
      </c>
      <c r="D43" s="6">
        <f aca="true" t="shared" si="23" ref="D43:J43">D47+D57</f>
        <v>63328244</v>
      </c>
      <c r="E43" s="6">
        <f>E47+E57</f>
        <v>69037297</v>
      </c>
      <c r="F43" s="6">
        <f t="shared" si="23"/>
        <v>69568322</v>
      </c>
      <c r="G43" s="6">
        <f t="shared" si="23"/>
        <v>70508501</v>
      </c>
      <c r="H43" s="6">
        <f t="shared" si="23"/>
        <v>0</v>
      </c>
      <c r="I43" s="6">
        <f t="shared" si="23"/>
        <v>0</v>
      </c>
      <c r="J43" s="6">
        <f t="shared" si="23"/>
        <v>0</v>
      </c>
      <c r="K43" s="10"/>
    </row>
    <row r="44" spans="1:11" ht="15">
      <c r="A44" s="2">
        <f t="shared" si="1"/>
        <v>40</v>
      </c>
      <c r="B44" s="22" t="s">
        <v>7</v>
      </c>
      <c r="C44" s="6">
        <f t="shared" si="18"/>
        <v>23321140.22</v>
      </c>
      <c r="D44" s="6">
        <f aca="true" t="shared" si="24" ref="D44:J44">D49</f>
        <v>5857907.54</v>
      </c>
      <c r="E44" s="6">
        <f t="shared" si="24"/>
        <v>5821077.56</v>
      </c>
      <c r="F44" s="6">
        <f t="shared" si="24"/>
        <v>5821077.56</v>
      </c>
      <c r="G44" s="6">
        <f t="shared" si="24"/>
        <v>5821077.56</v>
      </c>
      <c r="H44" s="6">
        <f t="shared" si="24"/>
        <v>0</v>
      </c>
      <c r="I44" s="6">
        <f t="shared" si="24"/>
        <v>0</v>
      </c>
      <c r="J44" s="6">
        <f t="shared" si="24"/>
        <v>0</v>
      </c>
      <c r="K44" s="10"/>
    </row>
    <row r="45" spans="1:11" ht="15">
      <c r="A45" s="2">
        <f t="shared" si="1"/>
        <v>41</v>
      </c>
      <c r="B45" s="29" t="s">
        <v>10</v>
      </c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78.75">
      <c r="A46" s="2">
        <f t="shared" si="1"/>
        <v>42</v>
      </c>
      <c r="B46" s="22" t="s">
        <v>15</v>
      </c>
      <c r="C46" s="8">
        <f>SUM(D46:J46)</f>
        <v>294672734.22</v>
      </c>
      <c r="D46" s="8">
        <f>SUM(D47:D49)</f>
        <v>69186151.54</v>
      </c>
      <c r="E46" s="8">
        <f>SUM(E47:E49)</f>
        <v>74517604.56</v>
      </c>
      <c r="F46" s="8">
        <f>SUM(F47:F49)</f>
        <v>75039399.56</v>
      </c>
      <c r="G46" s="8">
        <f>SUM(G47:G49)</f>
        <v>75929578.56</v>
      </c>
      <c r="H46" s="8">
        <f>H47+H48</f>
        <v>0</v>
      </c>
      <c r="I46" s="8">
        <f>I47+I48</f>
        <v>0</v>
      </c>
      <c r="J46" s="8">
        <f>J47+J48</f>
        <v>0</v>
      </c>
      <c r="K46" s="16" t="s">
        <v>36</v>
      </c>
    </row>
    <row r="47" spans="1:11" ht="15">
      <c r="A47" s="2">
        <f t="shared" si="1"/>
        <v>43</v>
      </c>
      <c r="B47" s="22" t="s">
        <v>6</v>
      </c>
      <c r="C47" s="8">
        <f>SUM(D47:J47)</f>
        <v>271351594</v>
      </c>
      <c r="D47" s="8">
        <v>63328244</v>
      </c>
      <c r="E47" s="8">
        <v>68696527</v>
      </c>
      <c r="F47" s="8">
        <v>69218322</v>
      </c>
      <c r="G47" s="8">
        <v>70108501</v>
      </c>
      <c r="H47" s="8">
        <v>0</v>
      </c>
      <c r="I47" s="8">
        <v>0</v>
      </c>
      <c r="J47" s="8">
        <v>0</v>
      </c>
      <c r="K47" s="16"/>
    </row>
    <row r="48" spans="1:11" ht="15">
      <c r="A48" s="2">
        <f t="shared" si="1"/>
        <v>44</v>
      </c>
      <c r="B48" s="22" t="s">
        <v>5</v>
      </c>
      <c r="C48" s="8">
        <f>SUM(E48:J48)</f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16"/>
    </row>
    <row r="49" spans="1:11" ht="15">
      <c r="A49" s="2">
        <f t="shared" si="1"/>
        <v>45</v>
      </c>
      <c r="B49" s="22" t="s">
        <v>7</v>
      </c>
      <c r="C49" s="8">
        <f>SUM(D49:J49)</f>
        <v>23321140.22</v>
      </c>
      <c r="D49" s="8">
        <v>5857907.54</v>
      </c>
      <c r="E49" s="8">
        <f>6042817.56-221740</f>
        <v>5821077.56</v>
      </c>
      <c r="F49" s="8">
        <f>E49</f>
        <v>5821077.56</v>
      </c>
      <c r="G49" s="8">
        <f>F49</f>
        <v>5821077.56</v>
      </c>
      <c r="H49" s="8">
        <v>0</v>
      </c>
      <c r="I49" s="8">
        <v>0</v>
      </c>
      <c r="J49" s="8">
        <v>0</v>
      </c>
      <c r="K49" s="16"/>
    </row>
    <row r="50" spans="1:11" ht="123.75">
      <c r="A50" s="2">
        <f t="shared" si="1"/>
        <v>46</v>
      </c>
      <c r="B50" s="22" t="s">
        <v>53</v>
      </c>
      <c r="C50" s="8">
        <f aca="true" t="shared" si="25" ref="C50:C57">SUM(D50:J50)</f>
        <v>452953900</v>
      </c>
      <c r="D50" s="8">
        <f>D51</f>
        <v>102150900</v>
      </c>
      <c r="E50" s="8">
        <f aca="true" t="shared" si="26" ref="E50:J50">E51</f>
        <v>110147000</v>
      </c>
      <c r="F50" s="8">
        <f t="shared" si="26"/>
        <v>116680000</v>
      </c>
      <c r="G50" s="8">
        <f t="shared" si="26"/>
        <v>123976000</v>
      </c>
      <c r="H50" s="8">
        <f t="shared" si="26"/>
        <v>0</v>
      </c>
      <c r="I50" s="8">
        <f t="shared" si="26"/>
        <v>0</v>
      </c>
      <c r="J50" s="8">
        <f t="shared" si="26"/>
        <v>0</v>
      </c>
      <c r="K50" s="16" t="s">
        <v>37</v>
      </c>
    </row>
    <row r="51" spans="1:11" ht="15">
      <c r="A51" s="2">
        <f t="shared" si="1"/>
        <v>47</v>
      </c>
      <c r="B51" s="22" t="s">
        <v>5</v>
      </c>
      <c r="C51" s="8">
        <f t="shared" si="25"/>
        <v>452953900</v>
      </c>
      <c r="D51" s="8">
        <v>102150900</v>
      </c>
      <c r="E51" s="8">
        <v>110147000</v>
      </c>
      <c r="F51" s="8">
        <v>116680000</v>
      </c>
      <c r="G51" s="8">
        <v>123976000</v>
      </c>
      <c r="H51" s="8">
        <v>0</v>
      </c>
      <c r="I51" s="8">
        <v>0</v>
      </c>
      <c r="J51" s="8">
        <v>0</v>
      </c>
      <c r="K51" s="16"/>
    </row>
    <row r="52" spans="1:11" ht="123.75">
      <c r="A52" s="2">
        <f t="shared" si="1"/>
        <v>48</v>
      </c>
      <c r="B52" s="22" t="s">
        <v>54</v>
      </c>
      <c r="C52" s="8">
        <f t="shared" si="25"/>
        <v>25115000</v>
      </c>
      <c r="D52" s="8">
        <f>D53</f>
        <v>5926000</v>
      </c>
      <c r="E52" s="8">
        <f aca="true" t="shared" si="27" ref="E52:J52">E53</f>
        <v>6147000</v>
      </c>
      <c r="F52" s="8">
        <f t="shared" si="27"/>
        <v>6393000</v>
      </c>
      <c r="G52" s="8">
        <f t="shared" si="27"/>
        <v>6649000</v>
      </c>
      <c r="H52" s="8">
        <f t="shared" si="27"/>
        <v>0</v>
      </c>
      <c r="I52" s="8">
        <f t="shared" si="27"/>
        <v>0</v>
      </c>
      <c r="J52" s="8">
        <f t="shared" si="27"/>
        <v>0</v>
      </c>
      <c r="K52" s="16" t="s">
        <v>38</v>
      </c>
    </row>
    <row r="53" spans="1:11" ht="15">
      <c r="A53" s="2">
        <f t="shared" si="1"/>
        <v>49</v>
      </c>
      <c r="B53" s="22" t="s">
        <v>5</v>
      </c>
      <c r="C53" s="8">
        <f>SUM(D53:J53)</f>
        <v>25115000</v>
      </c>
      <c r="D53" s="8">
        <v>5926000</v>
      </c>
      <c r="E53" s="8">
        <v>6147000</v>
      </c>
      <c r="F53" s="8">
        <v>6393000</v>
      </c>
      <c r="G53" s="8">
        <v>6649000</v>
      </c>
      <c r="H53" s="8">
        <v>0</v>
      </c>
      <c r="I53" s="8">
        <v>0</v>
      </c>
      <c r="J53" s="8">
        <v>0</v>
      </c>
      <c r="K53" s="16"/>
    </row>
    <row r="54" spans="1:11" ht="56.25">
      <c r="A54" s="2">
        <f t="shared" si="1"/>
        <v>50</v>
      </c>
      <c r="B54" s="22" t="s">
        <v>55</v>
      </c>
      <c r="C54" s="8">
        <f>SUM(D54:J54)</f>
        <v>52158205</v>
      </c>
      <c r="D54" s="8">
        <f>D56+D55</f>
        <v>11923000</v>
      </c>
      <c r="E54" s="8">
        <f>E56+E55+E57</f>
        <v>12862205</v>
      </c>
      <c r="F54" s="8">
        <f>F56+F55+F57</f>
        <v>13399000</v>
      </c>
      <c r="G54" s="8">
        <f>G56+G55+G57</f>
        <v>13974000</v>
      </c>
      <c r="H54" s="8">
        <f>H56</f>
        <v>0</v>
      </c>
      <c r="I54" s="8">
        <f>I56</f>
        <v>0</v>
      </c>
      <c r="J54" s="8">
        <f>J56</f>
        <v>0</v>
      </c>
      <c r="K54" s="16" t="s">
        <v>39</v>
      </c>
    </row>
    <row r="55" spans="1:11" ht="15">
      <c r="A55" s="2">
        <f t="shared" si="1"/>
        <v>51</v>
      </c>
      <c r="B55" s="22" t="s">
        <v>70</v>
      </c>
      <c r="C55" s="8">
        <f>SUM(D55:J55)</f>
        <v>3927515</v>
      </c>
      <c r="D55" s="8">
        <v>0</v>
      </c>
      <c r="E55" s="8">
        <v>3927515</v>
      </c>
      <c r="F55" s="8"/>
      <c r="G55" s="8"/>
      <c r="H55" s="8"/>
      <c r="I55" s="8"/>
      <c r="J55" s="8"/>
      <c r="K55" s="16"/>
    </row>
    <row r="56" spans="1:11" s="14" customFormat="1" ht="15">
      <c r="A56" s="2">
        <f t="shared" si="1"/>
        <v>52</v>
      </c>
      <c r="B56" s="22" t="s">
        <v>5</v>
      </c>
      <c r="C56" s="8">
        <f>SUM(D56:J56)</f>
        <v>47139920</v>
      </c>
      <c r="D56" s="8">
        <v>11923000</v>
      </c>
      <c r="E56" s="8">
        <f>9890000-1296080</f>
        <v>8593920</v>
      </c>
      <c r="F56" s="8">
        <v>13049000</v>
      </c>
      <c r="G56" s="8">
        <v>13574000</v>
      </c>
      <c r="H56" s="8">
        <v>0</v>
      </c>
      <c r="I56" s="8">
        <v>0</v>
      </c>
      <c r="J56" s="8">
        <v>0</v>
      </c>
      <c r="K56" s="16"/>
    </row>
    <row r="57" spans="1:11" s="14" customFormat="1" ht="15">
      <c r="A57" s="2">
        <f t="shared" si="1"/>
        <v>53</v>
      </c>
      <c r="B57" s="22" t="s">
        <v>6</v>
      </c>
      <c r="C57" s="8">
        <f t="shared" si="25"/>
        <v>1090770</v>
      </c>
      <c r="D57" s="8">
        <v>0</v>
      </c>
      <c r="E57" s="8">
        <v>340770</v>
      </c>
      <c r="F57" s="8">
        <v>350000</v>
      </c>
      <c r="G57" s="8">
        <v>400000</v>
      </c>
      <c r="H57" s="8">
        <v>0</v>
      </c>
      <c r="I57" s="8">
        <v>0</v>
      </c>
      <c r="J57" s="8">
        <v>0</v>
      </c>
      <c r="K57" s="16"/>
    </row>
    <row r="58" spans="1:11" ht="90">
      <c r="A58" s="2">
        <f t="shared" si="1"/>
        <v>54</v>
      </c>
      <c r="B58" s="22" t="s">
        <v>71</v>
      </c>
      <c r="C58" s="8">
        <f>SUM(D58:J58)</f>
        <v>16816000</v>
      </c>
      <c r="D58" s="8">
        <f>D60</f>
        <v>0</v>
      </c>
      <c r="E58" s="8">
        <f>E60+E61+E59</f>
        <v>2575400</v>
      </c>
      <c r="F58" s="8">
        <f>F60+F61+F59</f>
        <v>7120300</v>
      </c>
      <c r="G58" s="8">
        <f>G60+G61+G59</f>
        <v>7120300</v>
      </c>
      <c r="H58" s="8">
        <f>H60+H61+H59</f>
        <v>0</v>
      </c>
      <c r="I58" s="8">
        <f>I60</f>
        <v>0</v>
      </c>
      <c r="J58" s="8">
        <f>J60</f>
        <v>0</v>
      </c>
      <c r="K58" s="16" t="s">
        <v>39</v>
      </c>
    </row>
    <row r="59" spans="1:11" s="14" customFormat="1" ht="15">
      <c r="A59" s="2">
        <f t="shared" si="1"/>
        <v>55</v>
      </c>
      <c r="B59" s="22" t="s">
        <v>70</v>
      </c>
      <c r="C59" s="8">
        <f>SUM(D59:J59)</f>
        <v>16816000</v>
      </c>
      <c r="D59" s="8">
        <v>0</v>
      </c>
      <c r="E59" s="8">
        <v>2575400</v>
      </c>
      <c r="F59" s="8">
        <v>7120300</v>
      </c>
      <c r="G59" s="8">
        <v>7120300</v>
      </c>
      <c r="H59" s="8">
        <v>0</v>
      </c>
      <c r="I59" s="8">
        <v>0</v>
      </c>
      <c r="J59" s="8">
        <v>0</v>
      </c>
      <c r="K59" s="16"/>
    </row>
    <row r="60" spans="1:11" s="14" customFormat="1" ht="15">
      <c r="A60" s="2">
        <f t="shared" si="1"/>
        <v>56</v>
      </c>
      <c r="B60" s="22" t="s">
        <v>5</v>
      </c>
      <c r="C60" s="8">
        <f>SUM(D60:J60)</f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6"/>
    </row>
    <row r="61" spans="1:11" s="14" customFormat="1" ht="15">
      <c r="A61" s="2">
        <f t="shared" si="1"/>
        <v>57</v>
      </c>
      <c r="B61" s="22" t="s">
        <v>6</v>
      </c>
      <c r="C61" s="8">
        <f>SUM(D61:J61)</f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16"/>
    </row>
    <row r="62" spans="1:11" ht="15">
      <c r="A62" s="2">
        <f t="shared" si="1"/>
        <v>58</v>
      </c>
      <c r="B62" s="28" t="s">
        <v>60</v>
      </c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31.5">
      <c r="A63" s="2">
        <f t="shared" si="1"/>
        <v>59</v>
      </c>
      <c r="B63" s="11" t="s">
        <v>9</v>
      </c>
      <c r="C63" s="6">
        <f>SUM(D63:J63)</f>
        <v>59201192</v>
      </c>
      <c r="D63" s="6">
        <f>D64+D65+D66</f>
        <v>13540522</v>
      </c>
      <c r="E63" s="6">
        <f aca="true" t="shared" si="28" ref="E63:J63">E64+E65+E66</f>
        <v>16215410</v>
      </c>
      <c r="F63" s="6">
        <f t="shared" si="28"/>
        <v>14633076</v>
      </c>
      <c r="G63" s="6">
        <f t="shared" si="28"/>
        <v>14812184</v>
      </c>
      <c r="H63" s="6">
        <f t="shared" si="28"/>
        <v>0</v>
      </c>
      <c r="I63" s="6">
        <f t="shared" si="28"/>
        <v>0</v>
      </c>
      <c r="J63" s="6">
        <f t="shared" si="28"/>
        <v>0</v>
      </c>
      <c r="K63" s="12"/>
    </row>
    <row r="64" spans="1:11" ht="15">
      <c r="A64" s="2">
        <f t="shared" si="1"/>
        <v>60</v>
      </c>
      <c r="B64" s="22" t="s">
        <v>5</v>
      </c>
      <c r="C64" s="6">
        <f aca="true" t="shared" si="29" ref="C64:C70">SUM(D64:J64)</f>
        <v>2801500</v>
      </c>
      <c r="D64" s="6">
        <f>D68</f>
        <v>1398200</v>
      </c>
      <c r="E64" s="6">
        <f aca="true" t="shared" si="30" ref="E64:J66">E68</f>
        <v>1403300</v>
      </c>
      <c r="F64" s="6">
        <f t="shared" si="30"/>
        <v>0</v>
      </c>
      <c r="G64" s="6">
        <f t="shared" si="30"/>
        <v>0</v>
      </c>
      <c r="H64" s="6">
        <f t="shared" si="30"/>
        <v>0</v>
      </c>
      <c r="I64" s="6">
        <f t="shared" si="30"/>
        <v>0</v>
      </c>
      <c r="J64" s="6">
        <f t="shared" si="30"/>
        <v>0</v>
      </c>
      <c r="K64" s="10"/>
    </row>
    <row r="65" spans="1:11" ht="15">
      <c r="A65" s="2">
        <f t="shared" si="1"/>
        <v>61</v>
      </c>
      <c r="B65" s="22" t="s">
        <v>6</v>
      </c>
      <c r="C65" s="6">
        <f t="shared" si="29"/>
        <v>51695244</v>
      </c>
      <c r="D65" s="6">
        <f>D69</f>
        <v>11037874</v>
      </c>
      <c r="E65" s="6">
        <f t="shared" si="30"/>
        <v>13612110</v>
      </c>
      <c r="F65" s="6">
        <f t="shared" si="30"/>
        <v>13433076</v>
      </c>
      <c r="G65" s="6">
        <f t="shared" si="30"/>
        <v>13612184</v>
      </c>
      <c r="H65" s="6">
        <f t="shared" si="30"/>
        <v>0</v>
      </c>
      <c r="I65" s="6">
        <f t="shared" si="30"/>
        <v>0</v>
      </c>
      <c r="J65" s="6">
        <f t="shared" si="30"/>
        <v>0</v>
      </c>
      <c r="K65" s="10"/>
    </row>
    <row r="66" spans="1:11" ht="15">
      <c r="A66" s="2">
        <f t="shared" si="1"/>
        <v>62</v>
      </c>
      <c r="B66" s="22" t="s">
        <v>7</v>
      </c>
      <c r="C66" s="6">
        <f t="shared" si="29"/>
        <v>4704448</v>
      </c>
      <c r="D66" s="6">
        <f>D70</f>
        <v>1104448</v>
      </c>
      <c r="E66" s="6">
        <f t="shared" si="30"/>
        <v>1200000</v>
      </c>
      <c r="F66" s="6">
        <f t="shared" si="30"/>
        <v>1200000</v>
      </c>
      <c r="G66" s="6">
        <f t="shared" si="30"/>
        <v>1200000</v>
      </c>
      <c r="H66" s="6">
        <f t="shared" si="30"/>
        <v>0</v>
      </c>
      <c r="I66" s="6">
        <f t="shared" si="30"/>
        <v>0</v>
      </c>
      <c r="J66" s="6">
        <f t="shared" si="30"/>
        <v>0</v>
      </c>
      <c r="K66" s="10"/>
    </row>
    <row r="67" spans="1:11" ht="15">
      <c r="A67" s="2">
        <f t="shared" si="1"/>
        <v>63</v>
      </c>
      <c r="B67" s="22" t="s">
        <v>8</v>
      </c>
      <c r="C67" s="6">
        <f t="shared" si="29"/>
        <v>59201192</v>
      </c>
      <c r="D67" s="6">
        <f>D68+D69+D70</f>
        <v>13540522</v>
      </c>
      <c r="E67" s="6">
        <f aca="true" t="shared" si="31" ref="E67:J67">E68+E69+E70</f>
        <v>16215410</v>
      </c>
      <c r="F67" s="6">
        <f t="shared" si="31"/>
        <v>14633076</v>
      </c>
      <c r="G67" s="6">
        <f t="shared" si="31"/>
        <v>14812184</v>
      </c>
      <c r="H67" s="6">
        <f t="shared" si="31"/>
        <v>0</v>
      </c>
      <c r="I67" s="6">
        <f t="shared" si="31"/>
        <v>0</v>
      </c>
      <c r="J67" s="6">
        <f t="shared" si="31"/>
        <v>0</v>
      </c>
      <c r="K67" s="10"/>
    </row>
    <row r="68" spans="1:11" ht="15">
      <c r="A68" s="2">
        <f t="shared" si="1"/>
        <v>64</v>
      </c>
      <c r="B68" s="22" t="s">
        <v>5</v>
      </c>
      <c r="C68" s="6">
        <f t="shared" si="29"/>
        <v>2801500</v>
      </c>
      <c r="D68" s="6">
        <f>D74+D77</f>
        <v>1398200</v>
      </c>
      <c r="E68" s="6">
        <f aca="true" t="shared" si="32" ref="E68:J68">E74+E77</f>
        <v>1403300</v>
      </c>
      <c r="F68" s="6">
        <f t="shared" si="32"/>
        <v>0</v>
      </c>
      <c r="G68" s="6">
        <f t="shared" si="32"/>
        <v>0</v>
      </c>
      <c r="H68" s="6">
        <f t="shared" si="32"/>
        <v>0</v>
      </c>
      <c r="I68" s="6">
        <f t="shared" si="32"/>
        <v>0</v>
      </c>
      <c r="J68" s="6">
        <f t="shared" si="32"/>
        <v>0</v>
      </c>
      <c r="K68" s="10"/>
    </row>
    <row r="69" spans="1:11" ht="15">
      <c r="A69" s="2">
        <f t="shared" si="1"/>
        <v>65</v>
      </c>
      <c r="B69" s="22" t="s">
        <v>6</v>
      </c>
      <c r="C69" s="6">
        <f t="shared" si="29"/>
        <v>51695244</v>
      </c>
      <c r="D69" s="6">
        <f>D73</f>
        <v>11037874</v>
      </c>
      <c r="E69" s="6">
        <f aca="true" t="shared" si="33" ref="E69:J69">E73</f>
        <v>13612110</v>
      </c>
      <c r="F69" s="6">
        <f t="shared" si="33"/>
        <v>13433076</v>
      </c>
      <c r="G69" s="6">
        <f t="shared" si="33"/>
        <v>13612184</v>
      </c>
      <c r="H69" s="6">
        <f t="shared" si="33"/>
        <v>0</v>
      </c>
      <c r="I69" s="6">
        <f t="shared" si="33"/>
        <v>0</v>
      </c>
      <c r="J69" s="6">
        <f t="shared" si="33"/>
        <v>0</v>
      </c>
      <c r="K69" s="10"/>
    </row>
    <row r="70" spans="1:11" ht="15">
      <c r="A70" s="2">
        <f t="shared" si="1"/>
        <v>66</v>
      </c>
      <c r="B70" s="22" t="s">
        <v>7</v>
      </c>
      <c r="C70" s="6">
        <f t="shared" si="29"/>
        <v>4704448</v>
      </c>
      <c r="D70" s="6">
        <f>D75</f>
        <v>1104448</v>
      </c>
      <c r="E70" s="6">
        <f aca="true" t="shared" si="34" ref="E70:J70">E75</f>
        <v>1200000</v>
      </c>
      <c r="F70" s="6">
        <f t="shared" si="34"/>
        <v>1200000</v>
      </c>
      <c r="G70" s="6">
        <f t="shared" si="34"/>
        <v>1200000</v>
      </c>
      <c r="H70" s="6">
        <f t="shared" si="34"/>
        <v>0</v>
      </c>
      <c r="I70" s="6">
        <f t="shared" si="34"/>
        <v>0</v>
      </c>
      <c r="J70" s="6">
        <f t="shared" si="34"/>
        <v>0</v>
      </c>
      <c r="K70" s="13"/>
    </row>
    <row r="71" spans="1:11" ht="15">
      <c r="A71" s="2">
        <f t="shared" si="1"/>
        <v>67</v>
      </c>
      <c r="B71" s="29" t="s">
        <v>16</v>
      </c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67.5">
      <c r="A72" s="2">
        <f aca="true" t="shared" si="35" ref="A72:A135">A71+1</f>
        <v>68</v>
      </c>
      <c r="B72" s="11" t="s">
        <v>17</v>
      </c>
      <c r="C72" s="8">
        <f aca="true" t="shared" si="36" ref="C72:C77">SUM(D72:J72)</f>
        <v>56399692</v>
      </c>
      <c r="D72" s="8">
        <f>SUM(D73:D75)</f>
        <v>12142322</v>
      </c>
      <c r="E72" s="8">
        <f>SUM(E73:E75)</f>
        <v>14812110</v>
      </c>
      <c r="F72" s="8">
        <f>SUM(F73:F75)</f>
        <v>14633076</v>
      </c>
      <c r="G72" s="8">
        <f>SUM(G73:G75)</f>
        <v>14812184</v>
      </c>
      <c r="H72" s="8">
        <f>H73</f>
        <v>0</v>
      </c>
      <c r="I72" s="8">
        <f>I73</f>
        <v>0</v>
      </c>
      <c r="J72" s="8">
        <f>J73</f>
        <v>0</v>
      </c>
      <c r="K72" s="16" t="s">
        <v>40</v>
      </c>
    </row>
    <row r="73" spans="1:11" ht="15">
      <c r="A73" s="2">
        <f t="shared" si="35"/>
        <v>69</v>
      </c>
      <c r="B73" s="22" t="s">
        <v>18</v>
      </c>
      <c r="C73" s="8">
        <f t="shared" si="36"/>
        <v>51695244</v>
      </c>
      <c r="D73" s="8">
        <v>11037874</v>
      </c>
      <c r="E73" s="8">
        <f>13247610+364500</f>
        <v>13612110</v>
      </c>
      <c r="F73" s="8">
        <v>13433076</v>
      </c>
      <c r="G73" s="8">
        <v>13612184</v>
      </c>
      <c r="H73" s="8">
        <v>0</v>
      </c>
      <c r="I73" s="8">
        <v>0</v>
      </c>
      <c r="J73" s="8">
        <v>0</v>
      </c>
      <c r="K73" s="16"/>
    </row>
    <row r="74" spans="1:11" ht="15">
      <c r="A74" s="2">
        <f t="shared" si="35"/>
        <v>70</v>
      </c>
      <c r="B74" s="22" t="s">
        <v>5</v>
      </c>
      <c r="C74" s="8">
        <f t="shared" si="36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16"/>
    </row>
    <row r="75" spans="1:11" ht="15">
      <c r="A75" s="2">
        <f t="shared" si="35"/>
        <v>71</v>
      </c>
      <c r="B75" s="22" t="s">
        <v>7</v>
      </c>
      <c r="C75" s="8">
        <f t="shared" si="36"/>
        <v>4704448</v>
      </c>
      <c r="D75" s="8">
        <v>1104448</v>
      </c>
      <c r="E75" s="8">
        <v>1200000</v>
      </c>
      <c r="F75" s="8">
        <f>E75</f>
        <v>1200000</v>
      </c>
      <c r="G75" s="8">
        <f>F75</f>
        <v>1200000</v>
      </c>
      <c r="H75" s="8">
        <v>0</v>
      </c>
      <c r="I75" s="8">
        <v>0</v>
      </c>
      <c r="J75" s="8">
        <v>0</v>
      </c>
      <c r="K75" s="16"/>
    </row>
    <row r="76" spans="1:11" ht="135">
      <c r="A76" s="2">
        <f t="shared" si="35"/>
        <v>72</v>
      </c>
      <c r="B76" s="11" t="s">
        <v>28</v>
      </c>
      <c r="C76" s="8">
        <f t="shared" si="36"/>
        <v>2801500</v>
      </c>
      <c r="D76" s="8">
        <f>D77</f>
        <v>1398200</v>
      </c>
      <c r="E76" s="8">
        <f aca="true" t="shared" si="37" ref="E76:J76">E77</f>
        <v>1403300</v>
      </c>
      <c r="F76" s="8">
        <f t="shared" si="37"/>
        <v>0</v>
      </c>
      <c r="G76" s="8">
        <f t="shared" si="37"/>
        <v>0</v>
      </c>
      <c r="H76" s="8">
        <f t="shared" si="37"/>
        <v>0</v>
      </c>
      <c r="I76" s="8">
        <f t="shared" si="37"/>
        <v>0</v>
      </c>
      <c r="J76" s="8">
        <f t="shared" si="37"/>
        <v>0</v>
      </c>
      <c r="K76" s="16" t="s">
        <v>40</v>
      </c>
    </row>
    <row r="77" spans="1:11" ht="15">
      <c r="A77" s="2">
        <f t="shared" si="35"/>
        <v>73</v>
      </c>
      <c r="B77" s="22" t="s">
        <v>5</v>
      </c>
      <c r="C77" s="8">
        <f t="shared" si="36"/>
        <v>2801500</v>
      </c>
      <c r="D77" s="8">
        <v>1398200</v>
      </c>
      <c r="E77" s="8">
        <v>1403300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16"/>
    </row>
    <row r="78" spans="1:11" ht="15">
      <c r="A78" s="2">
        <f t="shared" si="35"/>
        <v>74</v>
      </c>
      <c r="B78" s="28" t="s">
        <v>59</v>
      </c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31.5">
      <c r="A79" s="2">
        <f t="shared" si="35"/>
        <v>75</v>
      </c>
      <c r="B79" s="11" t="s">
        <v>9</v>
      </c>
      <c r="C79" s="6">
        <f>SUM(D79:J79)</f>
        <v>45151861.79</v>
      </c>
      <c r="D79" s="6">
        <f>D80+D81+D82</f>
        <v>14304719.700000001</v>
      </c>
      <c r="E79" s="6">
        <f aca="true" t="shared" si="38" ref="E79:J79">E80+E81+E82</f>
        <v>5567055.09</v>
      </c>
      <c r="F79" s="6">
        <f t="shared" si="38"/>
        <v>12481952</v>
      </c>
      <c r="G79" s="6">
        <f t="shared" si="38"/>
        <v>12798135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12"/>
    </row>
    <row r="80" spans="1:11" ht="15">
      <c r="A80" s="2">
        <f t="shared" si="35"/>
        <v>76</v>
      </c>
      <c r="B80" s="22" t="s">
        <v>5</v>
      </c>
      <c r="C80" s="6">
        <f aca="true" t="shared" si="39" ref="C80:C86">SUM(D80:J80)</f>
        <v>22579800</v>
      </c>
      <c r="D80" s="6">
        <f>D84</f>
        <v>5737600</v>
      </c>
      <c r="E80" s="6">
        <f>E84</f>
        <v>5391400</v>
      </c>
      <c r="F80" s="6">
        <f aca="true" t="shared" si="40" ref="E80:J82">F84</f>
        <v>5613100</v>
      </c>
      <c r="G80" s="6">
        <f t="shared" si="40"/>
        <v>5837700</v>
      </c>
      <c r="H80" s="6">
        <f t="shared" si="40"/>
        <v>0</v>
      </c>
      <c r="I80" s="6">
        <f t="shared" si="40"/>
        <v>0</v>
      </c>
      <c r="J80" s="6">
        <f t="shared" si="40"/>
        <v>0</v>
      </c>
      <c r="K80" s="10"/>
    </row>
    <row r="81" spans="1:11" ht="15">
      <c r="A81" s="2">
        <f t="shared" si="35"/>
        <v>77</v>
      </c>
      <c r="B81" s="22" t="s">
        <v>6</v>
      </c>
      <c r="C81" s="6">
        <f t="shared" si="39"/>
        <v>20306298.53</v>
      </c>
      <c r="D81" s="6">
        <f>D85</f>
        <v>6342501.53</v>
      </c>
      <c r="E81" s="6">
        <f t="shared" si="40"/>
        <v>134510</v>
      </c>
      <c r="F81" s="6">
        <f t="shared" si="40"/>
        <v>6868852</v>
      </c>
      <c r="G81" s="6">
        <f t="shared" si="40"/>
        <v>6960435</v>
      </c>
      <c r="H81" s="6">
        <f t="shared" si="40"/>
        <v>0</v>
      </c>
      <c r="I81" s="6">
        <f t="shared" si="40"/>
        <v>0</v>
      </c>
      <c r="J81" s="6">
        <f t="shared" si="40"/>
        <v>0</v>
      </c>
      <c r="K81" s="10"/>
    </row>
    <row r="82" spans="1:11" ht="15">
      <c r="A82" s="2">
        <f t="shared" si="35"/>
        <v>78</v>
      </c>
      <c r="B82" s="22" t="s">
        <v>7</v>
      </c>
      <c r="C82" s="6">
        <f t="shared" si="39"/>
        <v>2265763.26</v>
      </c>
      <c r="D82" s="6">
        <f>D86</f>
        <v>2224618.17</v>
      </c>
      <c r="E82" s="6">
        <f t="shared" si="40"/>
        <v>41145.09</v>
      </c>
      <c r="F82" s="6">
        <f t="shared" si="40"/>
        <v>0</v>
      </c>
      <c r="G82" s="6">
        <f t="shared" si="40"/>
        <v>0</v>
      </c>
      <c r="H82" s="6">
        <f t="shared" si="40"/>
        <v>0</v>
      </c>
      <c r="I82" s="6">
        <f t="shared" si="40"/>
        <v>0</v>
      </c>
      <c r="J82" s="6">
        <f t="shared" si="40"/>
        <v>0</v>
      </c>
      <c r="K82" s="10"/>
    </row>
    <row r="83" spans="1:11" ht="15">
      <c r="A83" s="2">
        <f t="shared" si="35"/>
        <v>79</v>
      </c>
      <c r="B83" s="22" t="s">
        <v>8</v>
      </c>
      <c r="C83" s="6">
        <f t="shared" si="39"/>
        <v>45151861.79</v>
      </c>
      <c r="D83" s="6">
        <f>D84+D85+D86</f>
        <v>14304719.700000001</v>
      </c>
      <c r="E83" s="6">
        <f aca="true" t="shared" si="41" ref="E83:J83">E84+E85+E86</f>
        <v>5567055.09</v>
      </c>
      <c r="F83" s="6">
        <f t="shared" si="41"/>
        <v>12481952</v>
      </c>
      <c r="G83" s="6">
        <f t="shared" si="41"/>
        <v>12798135</v>
      </c>
      <c r="H83" s="6">
        <f t="shared" si="41"/>
        <v>0</v>
      </c>
      <c r="I83" s="6">
        <f t="shared" si="41"/>
        <v>0</v>
      </c>
      <c r="J83" s="6">
        <f t="shared" si="41"/>
        <v>0</v>
      </c>
      <c r="K83" s="10"/>
    </row>
    <row r="84" spans="1:11" ht="15">
      <c r="A84" s="2">
        <f t="shared" si="35"/>
        <v>80</v>
      </c>
      <c r="B84" s="22" t="s">
        <v>5</v>
      </c>
      <c r="C84" s="6">
        <f t="shared" si="39"/>
        <v>22579800</v>
      </c>
      <c r="D84" s="6">
        <f aca="true" t="shared" si="42" ref="D84:J84">D89+D93</f>
        <v>5737600</v>
      </c>
      <c r="E84" s="6">
        <f t="shared" si="42"/>
        <v>5391400</v>
      </c>
      <c r="F84" s="6">
        <f t="shared" si="42"/>
        <v>5613100</v>
      </c>
      <c r="G84" s="6">
        <f t="shared" si="42"/>
        <v>5837700</v>
      </c>
      <c r="H84" s="6">
        <f t="shared" si="42"/>
        <v>0</v>
      </c>
      <c r="I84" s="6">
        <f t="shared" si="42"/>
        <v>0</v>
      </c>
      <c r="J84" s="6">
        <f t="shared" si="42"/>
        <v>0</v>
      </c>
      <c r="K84" s="10"/>
    </row>
    <row r="85" spans="1:11" ht="15">
      <c r="A85" s="2">
        <f t="shared" si="35"/>
        <v>81</v>
      </c>
      <c r="B85" s="22" t="s">
        <v>6</v>
      </c>
      <c r="C85" s="6">
        <f t="shared" si="39"/>
        <v>20306298.53</v>
      </c>
      <c r="D85" s="6">
        <f aca="true" t="shared" si="43" ref="D85:J85">D90+D94+D97</f>
        <v>6342501.53</v>
      </c>
      <c r="E85" s="6">
        <f t="shared" si="43"/>
        <v>134510</v>
      </c>
      <c r="F85" s="6">
        <f t="shared" si="43"/>
        <v>6868852</v>
      </c>
      <c r="G85" s="6">
        <f t="shared" si="43"/>
        <v>6960435</v>
      </c>
      <c r="H85" s="6">
        <f t="shared" si="43"/>
        <v>0</v>
      </c>
      <c r="I85" s="6">
        <f t="shared" si="43"/>
        <v>0</v>
      </c>
      <c r="J85" s="6">
        <f t="shared" si="43"/>
        <v>0</v>
      </c>
      <c r="K85" s="10"/>
    </row>
    <row r="86" spans="1:11" ht="15">
      <c r="A86" s="2">
        <f t="shared" si="35"/>
        <v>82</v>
      </c>
      <c r="B86" s="22" t="s">
        <v>7</v>
      </c>
      <c r="C86" s="6">
        <f t="shared" si="39"/>
        <v>2265763.26</v>
      </c>
      <c r="D86" s="6">
        <f>D91+D95</f>
        <v>2224618.17</v>
      </c>
      <c r="E86" s="6">
        <f aca="true" t="shared" si="44" ref="E86:J86">E91+E95</f>
        <v>41145.09</v>
      </c>
      <c r="F86" s="6">
        <f t="shared" si="44"/>
        <v>0</v>
      </c>
      <c r="G86" s="6">
        <f t="shared" si="44"/>
        <v>0</v>
      </c>
      <c r="H86" s="6">
        <f t="shared" si="44"/>
        <v>0</v>
      </c>
      <c r="I86" s="6">
        <f t="shared" si="44"/>
        <v>0</v>
      </c>
      <c r="J86" s="6">
        <f t="shared" si="44"/>
        <v>0</v>
      </c>
      <c r="K86" s="13"/>
    </row>
    <row r="87" spans="1:11" ht="15">
      <c r="A87" s="2">
        <f t="shared" si="35"/>
        <v>83</v>
      </c>
      <c r="B87" s="29" t="s">
        <v>16</v>
      </c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78">
      <c r="A88" s="2">
        <f t="shared" si="35"/>
        <v>84</v>
      </c>
      <c r="B88" s="11" t="s">
        <v>63</v>
      </c>
      <c r="C88" s="8">
        <f>SUM(D88:J88)</f>
        <v>37275775.26</v>
      </c>
      <c r="D88" s="8">
        <f aca="true" t="shared" si="45" ref="D88:J88">D89+D90+D91</f>
        <v>11949120.17</v>
      </c>
      <c r="E88" s="8">
        <f t="shared" si="45"/>
        <v>4962755.09</v>
      </c>
      <c r="F88" s="8">
        <f t="shared" si="45"/>
        <v>10048600</v>
      </c>
      <c r="G88" s="8">
        <f t="shared" si="45"/>
        <v>10315300</v>
      </c>
      <c r="H88" s="8">
        <f t="shared" si="45"/>
        <v>0</v>
      </c>
      <c r="I88" s="8">
        <f t="shared" si="45"/>
        <v>0</v>
      </c>
      <c r="J88" s="8">
        <f t="shared" si="45"/>
        <v>0</v>
      </c>
      <c r="K88" s="16" t="s">
        <v>41</v>
      </c>
    </row>
    <row r="89" spans="1:11" ht="15">
      <c r="A89" s="2">
        <f t="shared" si="35"/>
        <v>85</v>
      </c>
      <c r="B89" s="22" t="s">
        <v>5</v>
      </c>
      <c r="C89" s="8">
        <f aca="true" t="shared" si="46" ref="C89:C97">SUM(D89:J89)</f>
        <v>20055700</v>
      </c>
      <c r="D89" s="8">
        <v>5112300</v>
      </c>
      <c r="E89" s="8">
        <v>4787100</v>
      </c>
      <c r="F89" s="8">
        <v>4978600</v>
      </c>
      <c r="G89" s="8">
        <v>5177700</v>
      </c>
      <c r="H89" s="8">
        <v>0</v>
      </c>
      <c r="I89" s="8">
        <v>0</v>
      </c>
      <c r="J89" s="8">
        <v>0</v>
      </c>
      <c r="K89" s="16"/>
    </row>
    <row r="90" spans="1:11" ht="15">
      <c r="A90" s="2">
        <f t="shared" si="35"/>
        <v>86</v>
      </c>
      <c r="B90" s="22" t="s">
        <v>6</v>
      </c>
      <c r="C90" s="8">
        <f t="shared" si="46"/>
        <v>14954312</v>
      </c>
      <c r="D90" s="8">
        <v>4612202</v>
      </c>
      <c r="E90" s="8">
        <v>134510</v>
      </c>
      <c r="F90" s="8">
        <v>5070000</v>
      </c>
      <c r="G90" s="8">
        <v>5137600</v>
      </c>
      <c r="H90" s="8">
        <v>0</v>
      </c>
      <c r="I90" s="8">
        <v>0</v>
      </c>
      <c r="J90" s="8">
        <v>0</v>
      </c>
      <c r="K90" s="16"/>
    </row>
    <row r="91" spans="1:11" ht="15">
      <c r="A91" s="2">
        <f t="shared" si="35"/>
        <v>87</v>
      </c>
      <c r="B91" s="22" t="s">
        <v>7</v>
      </c>
      <c r="C91" s="8">
        <f t="shared" si="46"/>
        <v>2265763.26</v>
      </c>
      <c r="D91" s="8">
        <v>2224618.17</v>
      </c>
      <c r="E91" s="8">
        <v>41145.09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16"/>
    </row>
    <row r="92" spans="1:11" ht="156.75">
      <c r="A92" s="2">
        <f t="shared" si="35"/>
        <v>88</v>
      </c>
      <c r="B92" s="11" t="s">
        <v>64</v>
      </c>
      <c r="C92" s="8">
        <f t="shared" si="46"/>
        <v>2524100</v>
      </c>
      <c r="D92" s="8">
        <f>D93+D94+D95</f>
        <v>625300</v>
      </c>
      <c r="E92" s="8">
        <f>E93+E94+E95</f>
        <v>604300</v>
      </c>
      <c r="F92" s="8">
        <f>F93+F94+F95</f>
        <v>634500</v>
      </c>
      <c r="G92" s="8">
        <f>G93+G94+G95</f>
        <v>660000</v>
      </c>
      <c r="H92" s="8">
        <f>H93+H94+H95</f>
        <v>0</v>
      </c>
      <c r="I92" s="8">
        <v>0</v>
      </c>
      <c r="J92" s="8">
        <v>0</v>
      </c>
      <c r="K92" s="16" t="s">
        <v>42</v>
      </c>
    </row>
    <row r="93" spans="1:11" ht="15">
      <c r="A93" s="2">
        <f t="shared" si="35"/>
        <v>89</v>
      </c>
      <c r="B93" s="22" t="s">
        <v>5</v>
      </c>
      <c r="C93" s="8">
        <f t="shared" si="46"/>
        <v>2524100</v>
      </c>
      <c r="D93" s="8">
        <v>625300</v>
      </c>
      <c r="E93" s="8">
        <v>604300</v>
      </c>
      <c r="F93" s="8">
        <v>634500</v>
      </c>
      <c r="G93" s="8">
        <v>660000</v>
      </c>
      <c r="H93" s="8">
        <v>0</v>
      </c>
      <c r="I93" s="8">
        <v>0</v>
      </c>
      <c r="J93" s="8">
        <v>0</v>
      </c>
      <c r="K93" s="16"/>
    </row>
    <row r="94" spans="1:11" ht="15">
      <c r="A94" s="2">
        <f t="shared" si="35"/>
        <v>90</v>
      </c>
      <c r="B94" s="22" t="s">
        <v>18</v>
      </c>
      <c r="C94" s="8">
        <f t="shared" si="46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16"/>
    </row>
    <row r="95" spans="1:11" ht="15">
      <c r="A95" s="2">
        <f t="shared" si="35"/>
        <v>91</v>
      </c>
      <c r="B95" s="22" t="s">
        <v>7</v>
      </c>
      <c r="C95" s="8">
        <f t="shared" si="46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16"/>
    </row>
    <row r="96" spans="1:11" ht="45">
      <c r="A96" s="2">
        <f t="shared" si="35"/>
        <v>92</v>
      </c>
      <c r="B96" s="11" t="s">
        <v>27</v>
      </c>
      <c r="C96" s="8">
        <f t="shared" si="46"/>
        <v>5351986.53</v>
      </c>
      <c r="D96" s="8">
        <f>D97</f>
        <v>1730299.53</v>
      </c>
      <c r="E96" s="8">
        <f aca="true" t="shared" si="47" ref="E96:J96">E97</f>
        <v>0</v>
      </c>
      <c r="F96" s="8">
        <f t="shared" si="47"/>
        <v>1798852</v>
      </c>
      <c r="G96" s="8">
        <f t="shared" si="47"/>
        <v>1822835</v>
      </c>
      <c r="H96" s="8">
        <f t="shared" si="47"/>
        <v>0</v>
      </c>
      <c r="I96" s="8">
        <f t="shared" si="47"/>
        <v>0</v>
      </c>
      <c r="J96" s="8">
        <f t="shared" si="47"/>
        <v>0</v>
      </c>
      <c r="K96" s="16" t="s">
        <v>43</v>
      </c>
    </row>
    <row r="97" spans="1:11" ht="15">
      <c r="A97" s="2">
        <f t="shared" si="35"/>
        <v>93</v>
      </c>
      <c r="B97" s="22" t="s">
        <v>18</v>
      </c>
      <c r="C97" s="8">
        <f t="shared" si="46"/>
        <v>5351986.53</v>
      </c>
      <c r="D97" s="8">
        <v>1730299.53</v>
      </c>
      <c r="E97" s="8">
        <v>0</v>
      </c>
      <c r="F97" s="8">
        <v>1798852</v>
      </c>
      <c r="G97" s="8">
        <v>1822835</v>
      </c>
      <c r="H97" s="8">
        <v>0</v>
      </c>
      <c r="I97" s="8">
        <v>0</v>
      </c>
      <c r="J97" s="8">
        <v>0</v>
      </c>
      <c r="K97" s="10"/>
    </row>
    <row r="98" spans="1:11" ht="15">
      <c r="A98" s="2">
        <f t="shared" si="35"/>
        <v>94</v>
      </c>
      <c r="B98" s="28" t="s">
        <v>58</v>
      </c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31.5">
      <c r="A99" s="2">
        <f t="shared" si="35"/>
        <v>95</v>
      </c>
      <c r="B99" s="11" t="s">
        <v>9</v>
      </c>
      <c r="C99" s="6">
        <f>SUM(D99:J99)</f>
        <v>97578566.63999999</v>
      </c>
      <c r="D99" s="6">
        <f>D100+D101</f>
        <v>25150346.11</v>
      </c>
      <c r="E99" s="6">
        <f aca="true" t="shared" si="48" ref="E99:J99">E100+E101</f>
        <v>46065230.529999994</v>
      </c>
      <c r="F99" s="6">
        <f t="shared" si="48"/>
        <v>11291549</v>
      </c>
      <c r="G99" s="6">
        <f t="shared" si="48"/>
        <v>15071441</v>
      </c>
      <c r="H99" s="6">
        <f t="shared" si="48"/>
        <v>0</v>
      </c>
      <c r="I99" s="6">
        <f t="shared" si="48"/>
        <v>0</v>
      </c>
      <c r="J99" s="6">
        <f t="shared" si="48"/>
        <v>0</v>
      </c>
      <c r="K99" s="12"/>
    </row>
    <row r="100" spans="1:11" ht="15">
      <c r="A100" s="2">
        <f t="shared" si="35"/>
        <v>96</v>
      </c>
      <c r="B100" s="22" t="s">
        <v>19</v>
      </c>
      <c r="C100" s="6">
        <f>SUM(D100:J100)</f>
        <v>94346766.63999999</v>
      </c>
      <c r="D100" s="6">
        <f>D104+D106+D108+D110+D114</f>
        <v>25150346.11</v>
      </c>
      <c r="E100" s="6">
        <f>E104+E106+E108+E110+E114+E116</f>
        <v>42833430.529999994</v>
      </c>
      <c r="F100" s="6">
        <f>F104+F106+F108+F110+F114+F116</f>
        <v>11291549</v>
      </c>
      <c r="G100" s="6">
        <f>G104+G106+G108+G110+G114+G116</f>
        <v>15071441</v>
      </c>
      <c r="H100" s="6">
        <f>H104+H106+H108+H110+H114</f>
        <v>0</v>
      </c>
      <c r="I100" s="6">
        <f>I104+I106+I108+I110+I114</f>
        <v>0</v>
      </c>
      <c r="J100" s="6">
        <f>J104+J106+J108+J110+J114</f>
        <v>0</v>
      </c>
      <c r="K100" s="10"/>
    </row>
    <row r="101" spans="1:11" ht="15">
      <c r="A101" s="2">
        <f t="shared" si="35"/>
        <v>97</v>
      </c>
      <c r="B101" s="22" t="s">
        <v>13</v>
      </c>
      <c r="C101" s="6">
        <f>SUM(D101:J101)</f>
        <v>3231800</v>
      </c>
      <c r="D101" s="6">
        <f aca="true" t="shared" si="49" ref="D101:I101">D120</f>
        <v>0</v>
      </c>
      <c r="E101" s="6">
        <f t="shared" si="49"/>
        <v>3231800</v>
      </c>
      <c r="F101" s="6">
        <f t="shared" si="49"/>
        <v>0</v>
      </c>
      <c r="G101" s="6">
        <f t="shared" si="49"/>
        <v>0</v>
      </c>
      <c r="H101" s="6">
        <f t="shared" si="49"/>
        <v>0</v>
      </c>
      <c r="I101" s="6">
        <f t="shared" si="49"/>
        <v>0</v>
      </c>
      <c r="J101" s="6">
        <f>J112</f>
        <v>0</v>
      </c>
      <c r="K101" s="10"/>
    </row>
    <row r="102" spans="1:11" ht="15">
      <c r="A102" s="2">
        <f t="shared" si="35"/>
        <v>98</v>
      </c>
      <c r="B102" s="29" t="s">
        <v>16</v>
      </c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01.25">
      <c r="A103" s="2">
        <f t="shared" si="35"/>
        <v>99</v>
      </c>
      <c r="B103" s="22" t="s">
        <v>20</v>
      </c>
      <c r="C103" s="8">
        <f>SUM(D103:J103)</f>
        <v>18667859</v>
      </c>
      <c r="D103" s="8">
        <f>D104</f>
        <v>3000000</v>
      </c>
      <c r="E103" s="8">
        <f aca="true" t="shared" si="50" ref="E103:J103">E104</f>
        <v>6612294</v>
      </c>
      <c r="F103" s="8">
        <f t="shared" si="50"/>
        <v>2661301</v>
      </c>
      <c r="G103" s="8">
        <f t="shared" si="50"/>
        <v>6394264</v>
      </c>
      <c r="H103" s="8">
        <f t="shared" si="50"/>
        <v>0</v>
      </c>
      <c r="I103" s="8">
        <f t="shared" si="50"/>
        <v>0</v>
      </c>
      <c r="J103" s="8">
        <f t="shared" si="50"/>
        <v>0</v>
      </c>
      <c r="K103" s="16" t="s">
        <v>44</v>
      </c>
    </row>
    <row r="104" spans="1:11" ht="15">
      <c r="A104" s="2">
        <f t="shared" si="35"/>
        <v>100</v>
      </c>
      <c r="B104" s="22" t="s">
        <v>6</v>
      </c>
      <c r="C104" s="8">
        <f aca="true" t="shared" si="51" ref="C104:C118">SUM(D104:J104)</f>
        <v>18667859</v>
      </c>
      <c r="D104" s="8">
        <v>3000000</v>
      </c>
      <c r="E104" s="8">
        <v>6612294</v>
      </c>
      <c r="F104" s="8">
        <f>6704866-3693565-350000</f>
        <v>2661301</v>
      </c>
      <c r="G104" s="8">
        <f>6794264-400000</f>
        <v>6394264</v>
      </c>
      <c r="H104" s="8">
        <v>0</v>
      </c>
      <c r="I104" s="8">
        <v>0</v>
      </c>
      <c r="J104" s="8">
        <v>0</v>
      </c>
      <c r="K104" s="16"/>
    </row>
    <row r="105" spans="1:11" ht="101.25">
      <c r="A105" s="2">
        <f t="shared" si="35"/>
        <v>101</v>
      </c>
      <c r="B105" s="22" t="s">
        <v>21</v>
      </c>
      <c r="C105" s="8">
        <f t="shared" si="51"/>
        <v>58700612.739999995</v>
      </c>
      <c r="D105" s="8">
        <f>D106</f>
        <v>17358260.11</v>
      </c>
      <c r="E105" s="8">
        <f aca="true" t="shared" si="52" ref="E105:J105">E106</f>
        <v>29147224.63</v>
      </c>
      <c r="F105" s="8">
        <f t="shared" si="52"/>
        <v>6181010</v>
      </c>
      <c r="G105" s="8">
        <f t="shared" si="52"/>
        <v>6014118</v>
      </c>
      <c r="H105" s="8">
        <f t="shared" si="52"/>
        <v>0</v>
      </c>
      <c r="I105" s="8">
        <f t="shared" si="52"/>
        <v>0</v>
      </c>
      <c r="J105" s="8">
        <f t="shared" si="52"/>
        <v>0</v>
      </c>
      <c r="K105" s="16" t="s">
        <v>44</v>
      </c>
    </row>
    <row r="106" spans="1:11" ht="15">
      <c r="A106" s="2">
        <f t="shared" si="35"/>
        <v>102</v>
      </c>
      <c r="B106" s="22" t="s">
        <v>6</v>
      </c>
      <c r="C106" s="8">
        <f t="shared" si="51"/>
        <v>58700612.739999995</v>
      </c>
      <c r="D106" s="8">
        <v>17358260.11</v>
      </c>
      <c r="E106" s="8">
        <v>29147224.63</v>
      </c>
      <c r="F106" s="8">
        <f>2487445+3693565</f>
        <v>6181010</v>
      </c>
      <c r="G106" s="8">
        <v>6014118</v>
      </c>
      <c r="H106" s="8">
        <v>0</v>
      </c>
      <c r="I106" s="8">
        <v>0</v>
      </c>
      <c r="J106" s="8">
        <v>0</v>
      </c>
      <c r="K106" s="16"/>
    </row>
    <row r="107" spans="1:11" ht="101.25">
      <c r="A107" s="2">
        <f t="shared" si="35"/>
        <v>103</v>
      </c>
      <c r="B107" s="22" t="s">
        <v>29</v>
      </c>
      <c r="C107" s="8">
        <f t="shared" si="51"/>
        <v>500000</v>
      </c>
      <c r="D107" s="8">
        <f>D108</f>
        <v>500000</v>
      </c>
      <c r="E107" s="8">
        <f aca="true" t="shared" si="53" ref="E107:J107">E108</f>
        <v>0</v>
      </c>
      <c r="F107" s="8">
        <f t="shared" si="53"/>
        <v>0</v>
      </c>
      <c r="G107" s="8">
        <f t="shared" si="53"/>
        <v>0</v>
      </c>
      <c r="H107" s="8">
        <f t="shared" si="53"/>
        <v>0</v>
      </c>
      <c r="I107" s="8">
        <f t="shared" si="53"/>
        <v>0</v>
      </c>
      <c r="J107" s="8">
        <f t="shared" si="53"/>
        <v>0</v>
      </c>
      <c r="K107" s="16" t="s">
        <v>44</v>
      </c>
    </row>
    <row r="108" spans="1:11" ht="15">
      <c r="A108" s="2">
        <f t="shared" si="35"/>
        <v>104</v>
      </c>
      <c r="B108" s="22" t="s">
        <v>6</v>
      </c>
      <c r="C108" s="8">
        <f t="shared" si="51"/>
        <v>500000</v>
      </c>
      <c r="D108" s="8">
        <v>500000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16"/>
    </row>
    <row r="109" spans="1:11" ht="56.25">
      <c r="A109" s="2">
        <f t="shared" si="35"/>
        <v>105</v>
      </c>
      <c r="B109" s="22" t="s">
        <v>30</v>
      </c>
      <c r="C109" s="8">
        <f t="shared" si="51"/>
        <v>190000</v>
      </c>
      <c r="D109" s="8">
        <f>D110</f>
        <v>190000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16" t="s">
        <v>45</v>
      </c>
    </row>
    <row r="110" spans="1:11" ht="15">
      <c r="A110" s="2">
        <f t="shared" si="35"/>
        <v>106</v>
      </c>
      <c r="B110" s="22" t="s">
        <v>6</v>
      </c>
      <c r="C110" s="8">
        <f t="shared" si="51"/>
        <v>190000</v>
      </c>
      <c r="D110" s="8">
        <v>190000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16"/>
    </row>
    <row r="111" spans="1:11" ht="22.5">
      <c r="A111" s="2">
        <f t="shared" si="35"/>
        <v>107</v>
      </c>
      <c r="B111" s="22" t="s">
        <v>22</v>
      </c>
      <c r="C111" s="8">
        <f t="shared" si="51"/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16"/>
    </row>
    <row r="112" spans="1:11" ht="15">
      <c r="A112" s="2">
        <f t="shared" si="35"/>
        <v>108</v>
      </c>
      <c r="B112" s="22" t="s">
        <v>5</v>
      </c>
      <c r="C112" s="8">
        <f t="shared" si="51"/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16"/>
    </row>
    <row r="113" spans="1:11" ht="33.75">
      <c r="A113" s="2">
        <f t="shared" si="35"/>
        <v>109</v>
      </c>
      <c r="B113" s="22" t="s">
        <v>33</v>
      </c>
      <c r="C113" s="8">
        <f t="shared" si="51"/>
        <v>12288294.9</v>
      </c>
      <c r="D113" s="8">
        <f>D114</f>
        <v>4102086</v>
      </c>
      <c r="E113" s="8">
        <f aca="true" t="shared" si="54" ref="E113:J113">E114</f>
        <v>3073911.9</v>
      </c>
      <c r="F113" s="8">
        <f t="shared" si="54"/>
        <v>2449238</v>
      </c>
      <c r="G113" s="8">
        <f t="shared" si="54"/>
        <v>2663059</v>
      </c>
      <c r="H113" s="8">
        <f t="shared" si="54"/>
        <v>0</v>
      </c>
      <c r="I113" s="8">
        <f t="shared" si="54"/>
        <v>0</v>
      </c>
      <c r="J113" s="8">
        <f t="shared" si="54"/>
        <v>0</v>
      </c>
      <c r="K113" s="16" t="s">
        <v>44</v>
      </c>
    </row>
    <row r="114" spans="1:11" ht="15">
      <c r="A114" s="2">
        <f t="shared" si="35"/>
        <v>110</v>
      </c>
      <c r="B114" s="22" t="s">
        <v>6</v>
      </c>
      <c r="C114" s="8">
        <f t="shared" si="51"/>
        <v>12288294.9</v>
      </c>
      <c r="D114" s="8">
        <v>4102086</v>
      </c>
      <c r="E114" s="8">
        <v>3073911.9</v>
      </c>
      <c r="F114" s="8">
        <v>2449238</v>
      </c>
      <c r="G114" s="8">
        <v>2663059</v>
      </c>
      <c r="H114" s="8">
        <v>0</v>
      </c>
      <c r="I114" s="8">
        <v>0</v>
      </c>
      <c r="J114" s="8">
        <v>0</v>
      </c>
      <c r="K114" s="10"/>
    </row>
    <row r="115" spans="1:11" ht="135">
      <c r="A115" s="2">
        <f t="shared" si="35"/>
        <v>111</v>
      </c>
      <c r="B115" s="22" t="s">
        <v>65</v>
      </c>
      <c r="C115" s="8">
        <f t="shared" si="51"/>
        <v>4000000</v>
      </c>
      <c r="D115" s="8">
        <f>SUM(D116:D118)</f>
        <v>0</v>
      </c>
      <c r="E115" s="8">
        <f aca="true" t="shared" si="55" ref="E115:J115">SUM(E116:E118)</f>
        <v>4000000</v>
      </c>
      <c r="F115" s="8">
        <f t="shared" si="55"/>
        <v>0</v>
      </c>
      <c r="G115" s="8">
        <f t="shared" si="55"/>
        <v>0</v>
      </c>
      <c r="H115" s="8">
        <f t="shared" si="55"/>
        <v>0</v>
      </c>
      <c r="I115" s="8">
        <f t="shared" si="55"/>
        <v>0</v>
      </c>
      <c r="J115" s="8">
        <f t="shared" si="55"/>
        <v>0</v>
      </c>
      <c r="K115" s="10" t="s">
        <v>67</v>
      </c>
    </row>
    <row r="116" spans="1:11" ht="15">
      <c r="A116" s="2">
        <f t="shared" si="35"/>
        <v>112</v>
      </c>
      <c r="B116" s="22" t="s">
        <v>6</v>
      </c>
      <c r="C116" s="8">
        <f t="shared" si="51"/>
        <v>4000000</v>
      </c>
      <c r="D116" s="8">
        <v>0</v>
      </c>
      <c r="E116" s="8">
        <v>4000000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0"/>
    </row>
    <row r="117" spans="1:11" ht="22.5">
      <c r="A117" s="2">
        <f t="shared" si="35"/>
        <v>113</v>
      </c>
      <c r="B117" s="22" t="s">
        <v>66</v>
      </c>
      <c r="C117" s="8">
        <f t="shared" si="51"/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0"/>
    </row>
    <row r="118" spans="1:11" ht="15">
      <c r="A118" s="2">
        <f t="shared" si="35"/>
        <v>114</v>
      </c>
      <c r="B118" s="17" t="s">
        <v>5</v>
      </c>
      <c r="C118" s="8">
        <f t="shared" si="51"/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0"/>
    </row>
    <row r="119" spans="1:11" ht="101.25">
      <c r="A119" s="2">
        <f t="shared" si="35"/>
        <v>115</v>
      </c>
      <c r="B119" s="22" t="s">
        <v>69</v>
      </c>
      <c r="C119" s="8">
        <f>SUM(D119:J119)</f>
        <v>3231800</v>
      </c>
      <c r="D119" s="8">
        <f>D120</f>
        <v>0</v>
      </c>
      <c r="E119" s="8">
        <f aca="true" t="shared" si="56" ref="E119:J119">E120</f>
        <v>3231800</v>
      </c>
      <c r="F119" s="8">
        <f t="shared" si="56"/>
        <v>0</v>
      </c>
      <c r="G119" s="8">
        <f t="shared" si="56"/>
        <v>0</v>
      </c>
      <c r="H119" s="8">
        <f t="shared" si="56"/>
        <v>0</v>
      </c>
      <c r="I119" s="8">
        <f t="shared" si="56"/>
        <v>0</v>
      </c>
      <c r="J119" s="8">
        <f t="shared" si="56"/>
        <v>0</v>
      </c>
      <c r="K119" s="16" t="s">
        <v>44</v>
      </c>
    </row>
    <row r="120" spans="1:11" ht="15">
      <c r="A120" s="2">
        <f t="shared" si="35"/>
        <v>116</v>
      </c>
      <c r="B120" s="22" t="s">
        <v>5</v>
      </c>
      <c r="C120" s="8">
        <f>SUM(D120:J120)</f>
        <v>3231800</v>
      </c>
      <c r="D120" s="8">
        <v>0</v>
      </c>
      <c r="E120" s="8">
        <v>3231800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0"/>
    </row>
    <row r="121" spans="1:11" ht="15">
      <c r="A121" s="2">
        <f t="shared" si="35"/>
        <v>117</v>
      </c>
      <c r="B121" s="28" t="s">
        <v>56</v>
      </c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31.5">
      <c r="A122" s="2">
        <f t="shared" si="35"/>
        <v>118</v>
      </c>
      <c r="B122" s="11" t="s">
        <v>9</v>
      </c>
      <c r="C122" s="6">
        <f>SUM(D122:J122)</f>
        <v>2508785</v>
      </c>
      <c r="D122" s="6">
        <f>D123+D124</f>
        <v>1066800</v>
      </c>
      <c r="E122" s="6">
        <f aca="true" t="shared" si="57" ref="E122:J122">E123+E124</f>
        <v>474100</v>
      </c>
      <c r="F122" s="6">
        <f t="shared" si="57"/>
        <v>480737</v>
      </c>
      <c r="G122" s="6">
        <f t="shared" si="57"/>
        <v>487148</v>
      </c>
      <c r="H122" s="6">
        <f t="shared" si="57"/>
        <v>0</v>
      </c>
      <c r="I122" s="6">
        <f t="shared" si="57"/>
        <v>0</v>
      </c>
      <c r="J122" s="6">
        <f t="shared" si="57"/>
        <v>0</v>
      </c>
      <c r="K122" s="12"/>
    </row>
    <row r="123" spans="1:11" ht="15">
      <c r="A123" s="2">
        <f t="shared" si="35"/>
        <v>119</v>
      </c>
      <c r="B123" s="22" t="s">
        <v>19</v>
      </c>
      <c r="C123" s="6">
        <f>SUM(D123:J123)</f>
        <v>2508785</v>
      </c>
      <c r="D123" s="6">
        <f>D127+D131</f>
        <v>1066800</v>
      </c>
      <c r="E123" s="6">
        <f aca="true" t="shared" si="58" ref="E123:J123">E127+E131</f>
        <v>474100</v>
      </c>
      <c r="F123" s="6">
        <f t="shared" si="58"/>
        <v>480737</v>
      </c>
      <c r="G123" s="6">
        <f t="shared" si="58"/>
        <v>487148</v>
      </c>
      <c r="H123" s="6">
        <f t="shared" si="58"/>
        <v>0</v>
      </c>
      <c r="I123" s="6">
        <f t="shared" si="58"/>
        <v>0</v>
      </c>
      <c r="J123" s="6">
        <f t="shared" si="58"/>
        <v>0</v>
      </c>
      <c r="K123" s="10"/>
    </row>
    <row r="124" spans="1:11" ht="15">
      <c r="A124" s="2">
        <f t="shared" si="35"/>
        <v>120</v>
      </c>
      <c r="B124" s="22" t="s">
        <v>13</v>
      </c>
      <c r="C124" s="6">
        <f>SUM(D124:J124)</f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10"/>
    </row>
    <row r="125" spans="1:11" ht="15">
      <c r="A125" s="2">
        <f t="shared" si="35"/>
        <v>121</v>
      </c>
      <c r="B125" s="29" t="s">
        <v>16</v>
      </c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90">
      <c r="A126" s="2">
        <f t="shared" si="35"/>
        <v>122</v>
      </c>
      <c r="B126" s="11" t="s">
        <v>26</v>
      </c>
      <c r="C126" s="8">
        <f>SUM(D126:J126)</f>
        <v>2111885</v>
      </c>
      <c r="D126" s="8">
        <f>D127+D128+D129</f>
        <v>669900</v>
      </c>
      <c r="E126" s="8">
        <f aca="true" t="shared" si="59" ref="E126:J126">E127+E128+E129</f>
        <v>474100</v>
      </c>
      <c r="F126" s="8">
        <f t="shared" si="59"/>
        <v>480737</v>
      </c>
      <c r="G126" s="8">
        <f t="shared" si="59"/>
        <v>487148</v>
      </c>
      <c r="H126" s="8">
        <f t="shared" si="59"/>
        <v>0</v>
      </c>
      <c r="I126" s="8">
        <f t="shared" si="59"/>
        <v>0</v>
      </c>
      <c r="J126" s="8">
        <f t="shared" si="59"/>
        <v>0</v>
      </c>
      <c r="K126" s="16" t="s">
        <v>46</v>
      </c>
    </row>
    <row r="127" spans="1:11" ht="15">
      <c r="A127" s="2">
        <f t="shared" si="35"/>
        <v>123</v>
      </c>
      <c r="B127" s="22" t="s">
        <v>6</v>
      </c>
      <c r="C127" s="8">
        <f aca="true" t="shared" si="60" ref="C127:C133">SUM(D127:J127)</f>
        <v>2111885</v>
      </c>
      <c r="D127" s="8">
        <v>669900</v>
      </c>
      <c r="E127" s="8">
        <v>474100</v>
      </c>
      <c r="F127" s="8">
        <v>480737</v>
      </c>
      <c r="G127" s="8">
        <v>487148</v>
      </c>
      <c r="H127" s="8">
        <v>0</v>
      </c>
      <c r="I127" s="8">
        <v>0</v>
      </c>
      <c r="J127" s="8">
        <v>0</v>
      </c>
      <c r="K127" s="16"/>
    </row>
    <row r="128" spans="1:11" ht="15">
      <c r="A128" s="2">
        <f t="shared" si="35"/>
        <v>124</v>
      </c>
      <c r="B128" s="22" t="s">
        <v>5</v>
      </c>
      <c r="C128" s="8">
        <f t="shared" si="60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6"/>
    </row>
    <row r="129" spans="1:11" ht="15">
      <c r="A129" s="2">
        <f t="shared" si="35"/>
        <v>125</v>
      </c>
      <c r="B129" s="22" t="s">
        <v>7</v>
      </c>
      <c r="C129" s="8">
        <f t="shared" si="60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6"/>
    </row>
    <row r="130" spans="1:11" ht="33.75">
      <c r="A130" s="2">
        <f t="shared" si="35"/>
        <v>126</v>
      </c>
      <c r="B130" s="22" t="s">
        <v>32</v>
      </c>
      <c r="C130" s="8">
        <f t="shared" si="60"/>
        <v>396900</v>
      </c>
      <c r="D130" s="8">
        <f>D131+D132+D133</f>
        <v>396900</v>
      </c>
      <c r="E130" s="8">
        <f aca="true" t="shared" si="61" ref="E130:J130">E131+E132+E133</f>
        <v>0</v>
      </c>
      <c r="F130" s="8">
        <f t="shared" si="61"/>
        <v>0</v>
      </c>
      <c r="G130" s="8">
        <f t="shared" si="61"/>
        <v>0</v>
      </c>
      <c r="H130" s="8">
        <f t="shared" si="61"/>
        <v>0</v>
      </c>
      <c r="I130" s="8">
        <f t="shared" si="61"/>
        <v>0</v>
      </c>
      <c r="J130" s="8">
        <f t="shared" si="61"/>
        <v>0</v>
      </c>
      <c r="K130" s="16" t="s">
        <v>47</v>
      </c>
    </row>
    <row r="131" spans="1:11" ht="15">
      <c r="A131" s="2">
        <f t="shared" si="35"/>
        <v>127</v>
      </c>
      <c r="B131" s="22" t="s">
        <v>6</v>
      </c>
      <c r="C131" s="8">
        <f t="shared" si="60"/>
        <v>396900</v>
      </c>
      <c r="D131" s="8">
        <v>396900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6"/>
    </row>
    <row r="132" spans="1:11" ht="15">
      <c r="A132" s="2">
        <f t="shared" si="35"/>
        <v>128</v>
      </c>
      <c r="B132" s="22" t="s">
        <v>5</v>
      </c>
      <c r="C132" s="8">
        <f t="shared" si="60"/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6"/>
    </row>
    <row r="133" spans="1:11" ht="15">
      <c r="A133" s="2">
        <f t="shared" si="35"/>
        <v>129</v>
      </c>
      <c r="B133" s="22" t="s">
        <v>7</v>
      </c>
      <c r="C133" s="8">
        <f t="shared" si="60"/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6"/>
    </row>
    <row r="134" spans="1:11" ht="29.25" customHeight="1">
      <c r="A134" s="2">
        <f t="shared" si="35"/>
        <v>130</v>
      </c>
      <c r="B134" s="28" t="s">
        <v>57</v>
      </c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31.5">
      <c r="A135" s="2">
        <f t="shared" si="35"/>
        <v>131</v>
      </c>
      <c r="B135" s="11" t="s">
        <v>9</v>
      </c>
      <c r="C135" s="6">
        <f>SUM(D135:J135)</f>
        <v>37822725.370000005</v>
      </c>
      <c r="D135" s="6">
        <f>D136</f>
        <v>8150398.45</v>
      </c>
      <c r="E135" s="6">
        <f aca="true" t="shared" si="62" ref="E135:J135">E136</f>
        <v>8468669.92</v>
      </c>
      <c r="F135" s="6">
        <f t="shared" si="62"/>
        <v>10573241</v>
      </c>
      <c r="G135" s="6">
        <f t="shared" si="62"/>
        <v>10630416</v>
      </c>
      <c r="H135" s="6">
        <f t="shared" si="62"/>
        <v>0</v>
      </c>
      <c r="I135" s="6">
        <f t="shared" si="62"/>
        <v>0</v>
      </c>
      <c r="J135" s="6">
        <f t="shared" si="62"/>
        <v>0</v>
      </c>
      <c r="K135" s="12"/>
    </row>
    <row r="136" spans="1:11" ht="15">
      <c r="A136" s="2">
        <f aca="true" t="shared" si="63" ref="A136:A147">A135+1</f>
        <v>132</v>
      </c>
      <c r="B136" s="22" t="s">
        <v>23</v>
      </c>
      <c r="C136" s="6">
        <f>SUM(D136:J136)</f>
        <v>37822725.370000005</v>
      </c>
      <c r="D136" s="6">
        <f>D138</f>
        <v>8150398.45</v>
      </c>
      <c r="E136" s="6">
        <f aca="true" t="shared" si="64" ref="E136:J136">E138</f>
        <v>8468669.92</v>
      </c>
      <c r="F136" s="6">
        <f t="shared" si="64"/>
        <v>10573241</v>
      </c>
      <c r="G136" s="6">
        <f t="shared" si="64"/>
        <v>10630416</v>
      </c>
      <c r="H136" s="6">
        <f t="shared" si="64"/>
        <v>0</v>
      </c>
      <c r="I136" s="6">
        <f t="shared" si="64"/>
        <v>0</v>
      </c>
      <c r="J136" s="6">
        <f t="shared" si="64"/>
        <v>0</v>
      </c>
      <c r="K136" s="10"/>
    </row>
    <row r="137" spans="1:11" ht="15">
      <c r="A137" s="2">
        <f t="shared" si="63"/>
        <v>133</v>
      </c>
      <c r="B137" s="22" t="s">
        <v>8</v>
      </c>
      <c r="C137" s="6">
        <f>SUM(D137:J137)</f>
        <v>37822725.370000005</v>
      </c>
      <c r="D137" s="6">
        <f>D138</f>
        <v>8150398.45</v>
      </c>
      <c r="E137" s="6">
        <f aca="true" t="shared" si="65" ref="E137:J137">E138</f>
        <v>8468669.92</v>
      </c>
      <c r="F137" s="6">
        <f t="shared" si="65"/>
        <v>10573241</v>
      </c>
      <c r="G137" s="6">
        <f t="shared" si="65"/>
        <v>10630416</v>
      </c>
      <c r="H137" s="6">
        <f t="shared" si="65"/>
        <v>0</v>
      </c>
      <c r="I137" s="6">
        <f t="shared" si="65"/>
        <v>0</v>
      </c>
      <c r="J137" s="6">
        <f t="shared" si="65"/>
        <v>0</v>
      </c>
      <c r="K137" s="10"/>
    </row>
    <row r="138" spans="1:11" ht="15">
      <c r="A138" s="2">
        <f t="shared" si="63"/>
        <v>134</v>
      </c>
      <c r="B138" s="22" t="s">
        <v>23</v>
      </c>
      <c r="C138" s="6">
        <f>SUM(D138:J138)</f>
        <v>37822725.370000005</v>
      </c>
      <c r="D138" s="6">
        <f>D141+D143+D147+D144</f>
        <v>8150398.45</v>
      </c>
      <c r="E138" s="6">
        <f>E141+E143+E147+E144</f>
        <v>8468669.92</v>
      </c>
      <c r="F138" s="6">
        <f>F141+F143+F147+F144</f>
        <v>10573241</v>
      </c>
      <c r="G138" s="6">
        <f>G141+G143+G147+G144</f>
        <v>10630416</v>
      </c>
      <c r="H138" s="6">
        <f>H141+H143+H147</f>
        <v>0</v>
      </c>
      <c r="I138" s="6">
        <f>I141+I143+I147</f>
        <v>0</v>
      </c>
      <c r="J138" s="6">
        <f>J141+J143+J147</f>
        <v>0</v>
      </c>
      <c r="K138" s="10"/>
    </row>
    <row r="139" spans="1:11" ht="15">
      <c r="A139" s="2">
        <f t="shared" si="63"/>
        <v>135</v>
      </c>
      <c r="B139" s="29" t="s">
        <v>16</v>
      </c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45">
      <c r="A140" s="2">
        <f t="shared" si="63"/>
        <v>136</v>
      </c>
      <c r="B140" s="22" t="s">
        <v>24</v>
      </c>
      <c r="C140" s="8">
        <f>SUM(D140:J140)</f>
        <v>4143274.48</v>
      </c>
      <c r="D140" s="8">
        <f>D141</f>
        <v>783400</v>
      </c>
      <c r="E140" s="8">
        <f aca="true" t="shared" si="66" ref="E140:J140">E141</f>
        <v>936590.48</v>
      </c>
      <c r="F140" s="8">
        <f t="shared" si="66"/>
        <v>1203618</v>
      </c>
      <c r="G140" s="8">
        <f t="shared" si="66"/>
        <v>1219666</v>
      </c>
      <c r="H140" s="8">
        <f t="shared" si="66"/>
        <v>0</v>
      </c>
      <c r="I140" s="8">
        <f t="shared" si="66"/>
        <v>0</v>
      </c>
      <c r="J140" s="8">
        <f t="shared" si="66"/>
        <v>0</v>
      </c>
      <c r="K140" s="16" t="s">
        <v>48</v>
      </c>
    </row>
    <row r="141" spans="1:11" ht="15">
      <c r="A141" s="2">
        <f t="shared" si="63"/>
        <v>137</v>
      </c>
      <c r="B141" s="22" t="s">
        <v>23</v>
      </c>
      <c r="C141" s="8">
        <f aca="true" t="shared" si="67" ref="C141:C147">SUM(D141:J141)</f>
        <v>4143274.48</v>
      </c>
      <c r="D141" s="8">
        <v>783400</v>
      </c>
      <c r="E141" s="8">
        <v>936590.48</v>
      </c>
      <c r="F141" s="8">
        <v>1203618</v>
      </c>
      <c r="G141" s="8">
        <v>1219666</v>
      </c>
      <c r="H141" s="8">
        <v>0</v>
      </c>
      <c r="I141" s="8">
        <v>0</v>
      </c>
      <c r="J141" s="8">
        <v>0</v>
      </c>
      <c r="K141" s="16"/>
    </row>
    <row r="142" spans="1:11" ht="33.75">
      <c r="A142" s="2">
        <f t="shared" si="63"/>
        <v>138</v>
      </c>
      <c r="B142" s="22" t="s">
        <v>25</v>
      </c>
      <c r="C142" s="8">
        <f t="shared" si="67"/>
        <v>20120818.89</v>
      </c>
      <c r="D142" s="8">
        <f>D143</f>
        <v>4164721.45</v>
      </c>
      <c r="E142" s="8">
        <f aca="true" t="shared" si="68" ref="E142:J142">E143</f>
        <v>4038936.44</v>
      </c>
      <c r="F142" s="8">
        <f t="shared" si="68"/>
        <v>5941424</v>
      </c>
      <c r="G142" s="8">
        <f t="shared" si="68"/>
        <v>5975737</v>
      </c>
      <c r="H142" s="8">
        <f t="shared" si="68"/>
        <v>0</v>
      </c>
      <c r="I142" s="8">
        <f t="shared" si="68"/>
        <v>0</v>
      </c>
      <c r="J142" s="8">
        <f t="shared" si="68"/>
        <v>0</v>
      </c>
      <c r="K142" s="16" t="s">
        <v>49</v>
      </c>
    </row>
    <row r="143" spans="1:11" ht="15">
      <c r="A143" s="2">
        <f t="shared" si="63"/>
        <v>139</v>
      </c>
      <c r="B143" s="22" t="s">
        <v>23</v>
      </c>
      <c r="C143" s="8">
        <f t="shared" si="67"/>
        <v>20120818.89</v>
      </c>
      <c r="D143" s="8">
        <v>4164721.45</v>
      </c>
      <c r="E143" s="8">
        <v>4038936.44</v>
      </c>
      <c r="F143" s="8">
        <v>5941424</v>
      </c>
      <c r="G143" s="8">
        <v>5975737</v>
      </c>
      <c r="H143" s="8">
        <v>0</v>
      </c>
      <c r="I143" s="8">
        <v>0</v>
      </c>
      <c r="J143" s="8">
        <v>0</v>
      </c>
      <c r="K143" s="16"/>
    </row>
    <row r="144" spans="1:11" ht="33.75">
      <c r="A144" s="2">
        <f t="shared" si="63"/>
        <v>140</v>
      </c>
      <c r="B144" s="22" t="s">
        <v>31</v>
      </c>
      <c r="C144" s="8">
        <f t="shared" si="67"/>
        <v>13486632</v>
      </c>
      <c r="D144" s="8">
        <f>D145</f>
        <v>3202277</v>
      </c>
      <c r="E144" s="8">
        <f aca="true" t="shared" si="69" ref="E144:J144">E145</f>
        <v>3421143</v>
      </c>
      <c r="F144" s="8">
        <f t="shared" si="69"/>
        <v>3428199</v>
      </c>
      <c r="G144" s="8">
        <f t="shared" si="69"/>
        <v>3435013</v>
      </c>
      <c r="H144" s="8">
        <f t="shared" si="69"/>
        <v>0</v>
      </c>
      <c r="I144" s="8">
        <f t="shared" si="69"/>
        <v>0</v>
      </c>
      <c r="J144" s="8">
        <f t="shared" si="69"/>
        <v>0</v>
      </c>
      <c r="K144" s="16" t="s">
        <v>50</v>
      </c>
    </row>
    <row r="145" spans="1:11" ht="15">
      <c r="A145" s="2">
        <f t="shared" si="63"/>
        <v>141</v>
      </c>
      <c r="B145" s="22" t="s">
        <v>23</v>
      </c>
      <c r="C145" s="8">
        <f t="shared" si="67"/>
        <v>13486632</v>
      </c>
      <c r="D145" s="8">
        <v>3202277</v>
      </c>
      <c r="E145" s="8">
        <v>3421143</v>
      </c>
      <c r="F145" s="8">
        <v>3428199</v>
      </c>
      <c r="G145" s="8">
        <v>3435013</v>
      </c>
      <c r="H145" s="8">
        <v>0</v>
      </c>
      <c r="I145" s="8">
        <v>0</v>
      </c>
      <c r="J145" s="8">
        <v>0</v>
      </c>
      <c r="K145" s="10"/>
    </row>
    <row r="146" spans="1:11" ht="130.5" customHeight="1">
      <c r="A146" s="2">
        <f t="shared" si="63"/>
        <v>142</v>
      </c>
      <c r="B146" s="22" t="s">
        <v>68</v>
      </c>
      <c r="C146" s="8">
        <f t="shared" si="67"/>
        <v>72000</v>
      </c>
      <c r="D146" s="8">
        <f>D147</f>
        <v>0</v>
      </c>
      <c r="E146" s="8">
        <f aca="true" t="shared" si="70" ref="E146:J146">E147</f>
        <v>72000</v>
      </c>
      <c r="F146" s="8">
        <f t="shared" si="70"/>
        <v>0</v>
      </c>
      <c r="G146" s="8">
        <f t="shared" si="70"/>
        <v>0</v>
      </c>
      <c r="H146" s="8">
        <f t="shared" si="70"/>
        <v>0</v>
      </c>
      <c r="I146" s="8">
        <f t="shared" si="70"/>
        <v>0</v>
      </c>
      <c r="J146" s="8">
        <f t="shared" si="70"/>
        <v>0</v>
      </c>
      <c r="K146" s="10">
        <v>55</v>
      </c>
    </row>
    <row r="147" spans="1:11" ht="15">
      <c r="A147" s="2">
        <f t="shared" si="63"/>
        <v>143</v>
      </c>
      <c r="B147" s="22" t="s">
        <v>23</v>
      </c>
      <c r="C147" s="8">
        <f t="shared" si="67"/>
        <v>72000</v>
      </c>
      <c r="D147" s="8">
        <v>0</v>
      </c>
      <c r="E147" s="8">
        <v>72000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10"/>
    </row>
  </sheetData>
  <sheetProtection/>
  <mergeCells count="20">
    <mergeCell ref="H1:K1"/>
    <mergeCell ref="B2:J2"/>
    <mergeCell ref="A3:A4"/>
    <mergeCell ref="B3:B4"/>
    <mergeCell ref="C3:J3"/>
    <mergeCell ref="K3:K4"/>
    <mergeCell ref="B16:K16"/>
    <mergeCell ref="B25:K25"/>
    <mergeCell ref="B34:K34"/>
    <mergeCell ref="B45:K45"/>
    <mergeCell ref="B62:K62"/>
    <mergeCell ref="B71:K71"/>
    <mergeCell ref="B134:K134"/>
    <mergeCell ref="B139:K139"/>
    <mergeCell ref="B78:K78"/>
    <mergeCell ref="B87:K87"/>
    <mergeCell ref="B98:K98"/>
    <mergeCell ref="B102:K102"/>
    <mergeCell ref="B121:K121"/>
    <mergeCell ref="B125:K1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29" max="255" man="1"/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RePack by Diakov</cp:lastModifiedBy>
  <cp:lastPrinted>2020-09-24T11:42:34Z</cp:lastPrinted>
  <dcterms:created xsi:type="dcterms:W3CDTF">2018-10-25T11:14:47Z</dcterms:created>
  <dcterms:modified xsi:type="dcterms:W3CDTF">2020-09-24T11:51:27Z</dcterms:modified>
  <cp:category/>
  <cp:version/>
  <cp:contentType/>
  <cp:contentStatus/>
</cp:coreProperties>
</file>