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НПА в газету\2024\№ 122 от 11.03.2024 МП муниципальная собственность\"/>
    </mc:Choice>
  </mc:AlternateContent>
  <bookViews>
    <workbookView xWindow="0" yWindow="0" windowWidth="28800" windowHeight="130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18" i="1" l="1"/>
  <c r="C31" i="1"/>
  <c r="C29" i="1"/>
  <c r="C25" i="1"/>
  <c r="C22" i="1"/>
  <c r="C21" i="1"/>
  <c r="C19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P28" i="1" l="1"/>
  <c r="P27" i="1" s="1"/>
  <c r="P17" i="1"/>
  <c r="P16" i="1" s="1"/>
  <c r="P13" i="1" l="1"/>
  <c r="P14" i="1"/>
  <c r="P12" i="1" l="1"/>
  <c r="O17" i="1"/>
  <c r="O16" i="1" s="1"/>
  <c r="N17" i="1"/>
  <c r="N28" i="1"/>
  <c r="M34" i="1" l="1"/>
  <c r="M33" i="1" l="1"/>
  <c r="C56" i="1" l="1"/>
  <c r="C54" i="1"/>
  <c r="G35" i="1" l="1"/>
  <c r="G34" i="1"/>
  <c r="D17" i="1" l="1"/>
  <c r="O35" i="1"/>
  <c r="O14" i="1" s="1"/>
  <c r="N35" i="1"/>
  <c r="M35" i="1"/>
  <c r="M14" i="1" s="1"/>
  <c r="L35" i="1"/>
  <c r="L14" i="1" s="1"/>
  <c r="L34" i="1"/>
  <c r="K35" i="1"/>
  <c r="K14" i="1" s="1"/>
  <c r="K34" i="1"/>
  <c r="J35" i="1"/>
  <c r="J34" i="1"/>
  <c r="I35" i="1"/>
  <c r="I34" i="1"/>
  <c r="H35" i="1"/>
  <c r="H34" i="1"/>
  <c r="G33" i="1"/>
  <c r="F35" i="1"/>
  <c r="F14" i="1" s="1"/>
  <c r="F34" i="1"/>
  <c r="E35" i="1"/>
  <c r="E14" i="1" s="1"/>
  <c r="E34" i="1"/>
  <c r="D35" i="1"/>
  <c r="D14" i="1" s="1"/>
  <c r="D34" i="1"/>
  <c r="O28" i="1"/>
  <c r="O27" i="1" s="1"/>
  <c r="N27" i="1"/>
  <c r="M28" i="1"/>
  <c r="M27" i="1" s="1"/>
  <c r="L28" i="1"/>
  <c r="L27" i="1" s="1"/>
  <c r="K28" i="1"/>
  <c r="K27" i="1" s="1"/>
  <c r="J28" i="1"/>
  <c r="J27" i="1" s="1"/>
  <c r="I28" i="1"/>
  <c r="H28" i="1"/>
  <c r="H27" i="1" s="1"/>
  <c r="G28" i="1"/>
  <c r="G27" i="1" s="1"/>
  <c r="F28" i="1"/>
  <c r="F27" i="1" s="1"/>
  <c r="E28" i="1"/>
  <c r="E27" i="1" s="1"/>
  <c r="D28" i="1"/>
  <c r="N16" i="1"/>
  <c r="M17" i="1"/>
  <c r="L17" i="1"/>
  <c r="K17" i="1"/>
  <c r="K16" i="1" s="1"/>
  <c r="J17" i="1"/>
  <c r="J16" i="1" s="1"/>
  <c r="I17" i="1"/>
  <c r="I16" i="1" s="1"/>
  <c r="H17" i="1"/>
  <c r="H16" i="1" s="1"/>
  <c r="G17" i="1"/>
  <c r="F17" i="1"/>
  <c r="F16" i="1" s="1"/>
  <c r="E17" i="1"/>
  <c r="E16" i="1" s="1"/>
  <c r="J14" i="1"/>
  <c r="G1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0" i="1"/>
  <c r="C24" i="1"/>
  <c r="C23" i="1"/>
  <c r="C20" i="1"/>
  <c r="F33" i="1" l="1"/>
  <c r="C17" i="1"/>
  <c r="C28" i="1"/>
  <c r="D27" i="1"/>
  <c r="N14" i="1"/>
  <c r="N34" i="1"/>
  <c r="N13" i="1" s="1"/>
  <c r="D16" i="1"/>
  <c r="D13" i="1"/>
  <c r="H33" i="1"/>
  <c r="H14" i="1"/>
  <c r="D33" i="1"/>
  <c r="G13" i="1"/>
  <c r="G12" i="1" s="1"/>
  <c r="H13" i="1"/>
  <c r="K33" i="1"/>
  <c r="M16" i="1"/>
  <c r="M13" i="1"/>
  <c r="C35" i="1"/>
  <c r="L33" i="1"/>
  <c r="I33" i="1"/>
  <c r="G16" i="1"/>
  <c r="I13" i="1"/>
  <c r="I27" i="1"/>
  <c r="E13" i="1"/>
  <c r="E12" i="1" s="1"/>
  <c r="O13" i="1"/>
  <c r="O12" i="1" s="1"/>
  <c r="J13" i="1"/>
  <c r="J12" i="1" s="1"/>
  <c r="E33" i="1"/>
  <c r="J33" i="1"/>
  <c r="L13" i="1"/>
  <c r="L12" i="1" s="1"/>
  <c r="K13" i="1"/>
  <c r="K12" i="1" s="1"/>
  <c r="L16" i="1"/>
  <c r="I14" i="1"/>
  <c r="F13" i="1"/>
  <c r="F12" i="1" s="1"/>
  <c r="C27" i="1" l="1"/>
  <c r="C16" i="1"/>
  <c r="I12" i="1"/>
  <c r="M12" i="1"/>
  <c r="C13" i="1"/>
  <c r="N12" i="1"/>
  <c r="C14" i="1"/>
  <c r="H12" i="1"/>
  <c r="D12" i="1"/>
  <c r="C12" i="1" l="1"/>
</calcChain>
</file>

<file path=xl/sharedStrings.xml><?xml version="1.0" encoding="utf-8"?>
<sst xmlns="http://schemas.openxmlformats.org/spreadsheetml/2006/main" count="69" uniqueCount="48">
  <si>
    <t xml:space="preserve">Объем расходов на выполнение мероприятия за счет всех источников ресурсного обеспечения, тыс. рублей
</t>
  </si>
  <si>
    <t>Наименование мероприятия/
Источники расходов на финансирование</t>
  </si>
  <si>
    <t>№             п/п</t>
  </si>
  <si>
    <t>Номер целевых показателей</t>
  </si>
  <si>
    <t>всего</t>
  </si>
  <si>
    <t>местный бюджет</t>
  </si>
  <si>
    <t>областной бюджет</t>
  </si>
  <si>
    <t>х</t>
  </si>
  <si>
    <t>ВСЕГО ПО МУНИЦИПАЛЬНОЙ
ПРОГРАММЕ, В ТОМ ЧИСЛЕ</t>
  </si>
  <si>
    <t>Всего по подпрограмме 1, в том числе</t>
  </si>
  <si>
    <t>Мероприятие 1. Проведение технической инвентаризации объектов, оформление технических и кадастровых паспортов, регистрация права муниципальной собственности</t>
  </si>
  <si>
    <t>Мероприятие 2. Проведение рыночной оценки стоимости имущества</t>
  </si>
  <si>
    <t>3, 7</t>
  </si>
  <si>
    <t>Мероприятие 3.
Погашение кредиторской задолженности прошлых лет</t>
  </si>
  <si>
    <t>Мероприятие 4.
Расходы на содержание имущества</t>
  </si>
  <si>
    <t>Мероприятие 5.
Проведение работ по подготовке проектов реконструкции и перепланировке нежилых помещений</t>
  </si>
  <si>
    <t>Мероприятие 6.       Подготовка лесохозяйственных регламентов на городские леса (Махонин мыс, Кедровая роща)</t>
  </si>
  <si>
    <t>Мероприятие 7. Переселение граждан из жилых помещений, признанных непригодными для проживания</t>
  </si>
  <si>
    <t>Всего по подпрограмме 2, в том числе:</t>
  </si>
  <si>
    <t>Мероприятие 5.
Проведение кадастровых работ (проведение межевания земельных участков, постановка на государственный кадастровый учет)</t>
  </si>
  <si>
    <t xml:space="preserve">Мероприятие 6. Проведение работ по независимой оценке права аренды, собственности на земельные участки, предоставляемые под строительство на торгах </t>
  </si>
  <si>
    <t>Мероприятие 7. Проведение работ по формированию земельных участков, предоставляемых в собственность льготным категориям граждан</t>
  </si>
  <si>
    <t>Всего по подпрограмме 3, в том числе:</t>
  </si>
  <si>
    <t>Местный бюджет</t>
  </si>
  <si>
    <t>Областной бюджет</t>
  </si>
  <si>
    <t>Мероприятие 8.
Разработка проекта генеральных планов населенных пунктов Встреча и Шайтанский Рудник, установка границ населенных пунктов ГО</t>
  </si>
  <si>
    <t>Мероприятие 9. 
Разработка документов территориального планирования и градостроительного зонирования</t>
  </si>
  <si>
    <t>Мероприятие 10.
Приобретение базовой программы ведения информационной системы градостроительной деятельности</t>
  </si>
  <si>
    <t>Мероприятие 11.
Разработка проектов планировки и проектов межевания застроенной территории</t>
  </si>
  <si>
    <t>12, 17</t>
  </si>
  <si>
    <t>Мероприятие 12.
Установка границ населенных пунктов городского округа</t>
  </si>
  <si>
    <t>Мероприятие 13. Проведение работ по расширению границ
 с. Медведево, проведение межевания и создание карты-плана территории</t>
  </si>
  <si>
    <t>Мероприятие 14. Проектирование ИСОГД
(Информационных Систем Обеспечения Градостроительной Деятельности)</t>
  </si>
  <si>
    <t>Мероприятие 15. 
Внесение изменений в документы территориального планирования городского округа Нижняя Салда Свердловской области в целях перехода к цифровой (векторной) модели пространственных данных</t>
  </si>
  <si>
    <t>Мероприятие 16. Подготовка проекта внесения изменений в Правила землепользования и застройки города Нижняя Салда</t>
  </si>
  <si>
    <t>Мероприятие 17.
Разработка проекта планировки и проекта межевания   для ИЖС и других территорий</t>
  </si>
  <si>
    <t>Мероприятие 18.
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</si>
  <si>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Мероприятие 19.
Выполнение топографической основы</t>
  </si>
  <si>
    <t>Мероприятие 20.
Установление охранной зоны объекта культурного наследия</t>
  </si>
  <si>
    <t>Мероприятие 21.         Расходы, связанные  с организацией и проведением публичных слушаний</t>
  </si>
  <si>
    <t>Мероприятие 22. Разработка схем границ прилегающих территорий</t>
  </si>
  <si>
    <t>Мероприятие 23. Актуализация местных нормативов градостроительного проектирования городского округа Нижняя Салда</t>
  </si>
  <si>
    <t>ПЛАН МЕРОПРИЯТИЙ ПО ВЫПОЛНЕНИЮ МУНИЦИПАЛЬНОЙ ПРОГРАММЫ
«Повышение эффективности управления муниципальной собственностью 
городского округа Нижняя Салда до 2026 года»</t>
  </si>
  <si>
    <t>Подпрограмма 1 "Подпрограмма управления муниципальной собственностью и приватизации муниципального имущества городского округа Нижня Салда до 2026 года"</t>
  </si>
  <si>
    <t>Подпрограмма 3. «Развитие градостроительной деятельности на территории городского округа Нижняя Салда до 2026 года»</t>
  </si>
  <si>
    <t>Мероприятие 8. Приведение в порядок воинских захоронений и мемориальных комплексов, захоронений воинов, погибших в годы Великой Отечественной войны</t>
  </si>
  <si>
    <t>Подпрограмма 2 «Актуализация сведений государственного кадастра недвижимости в городском округе Нижняя Салда»</t>
  </si>
  <si>
    <r>
      <rPr>
        <sz val="14"/>
        <color theme="1"/>
        <rFont val="Liberation Serif"/>
        <family val="1"/>
        <charset val="204"/>
      </rPr>
      <t xml:space="preserve">Приложение № 3
к постановлению администрации 
городского округа Нижняя Салда 
от 11.03.2024 № 122
</t>
    </r>
    <r>
      <rPr>
        <sz val="11"/>
        <color theme="1"/>
        <rFont val="Liberation Serif"/>
        <family val="1"/>
        <charset val="204"/>
      </rPr>
      <t xml:space="preserve">
Приложение № 2
к муниципальной программе «Повышение эффективности управления муниципальной собственностью городского округа Нижняя Салда до 2026 года»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</si>
</sst>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4" fontId="0" fillId="0" borderId="0" xfId="0" applyNumberForma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136" zoomScaleNormal="136" workbookViewId="0">
      <selection activeCell="I3" sqref="I3"/>
    </sheetView>
  </sheetViews>
  <sheetFormatPr defaultRowHeight="15" x14ac:dyDescent="0.25"/>
  <cols>
    <col min="1" max="1" width="3.28515625" style="1" customWidth="1"/>
    <col min="2" max="2" width="20.42578125" style="1" customWidth="1"/>
    <col min="3" max="3" width="10.42578125" style="42" customWidth="1"/>
    <col min="4" max="4" width="7.140625" customWidth="1"/>
    <col min="5" max="5" width="8" customWidth="1"/>
    <col min="6" max="6" width="8.140625" customWidth="1"/>
    <col min="7" max="7" width="7.5703125" customWidth="1"/>
    <col min="8" max="8" width="7.7109375" customWidth="1"/>
    <col min="9" max="9" width="8.42578125" customWidth="1"/>
    <col min="10" max="10" width="7.42578125" customWidth="1"/>
    <col min="11" max="11" width="7.5703125" customWidth="1"/>
    <col min="12" max="12" width="9" customWidth="1"/>
    <col min="13" max="13" width="9.42578125" style="26" customWidth="1"/>
    <col min="14" max="14" width="7.7109375" style="42" customWidth="1"/>
    <col min="15" max="15" width="7.85546875" style="34" customWidth="1"/>
    <col min="16" max="16" width="7.42578125" customWidth="1"/>
    <col min="17" max="17" width="6.7109375" customWidth="1"/>
    <col min="18" max="18" width="9.85546875" bestFit="1" customWidth="1"/>
  </cols>
  <sheetData>
    <row r="1" spans="1:18" ht="27.75" customHeight="1" x14ac:dyDescent="0.25">
      <c r="A1" s="2"/>
      <c r="B1" s="2"/>
      <c r="C1" s="37"/>
      <c r="D1" s="3"/>
      <c r="E1" s="3"/>
      <c r="F1" s="3"/>
      <c r="G1" s="3"/>
      <c r="H1" s="3"/>
      <c r="I1" s="3"/>
      <c r="J1" s="51" t="s">
        <v>47</v>
      </c>
      <c r="K1" s="51"/>
      <c r="L1" s="51"/>
      <c r="M1" s="51"/>
      <c r="N1" s="51"/>
      <c r="O1" s="51"/>
      <c r="P1" s="51"/>
      <c r="Q1" s="51"/>
    </row>
    <row r="2" spans="1:18" x14ac:dyDescent="0.25">
      <c r="A2" s="2"/>
      <c r="B2" s="2"/>
      <c r="C2" s="37"/>
      <c r="D2" s="3"/>
      <c r="E2" s="3"/>
      <c r="F2" s="3"/>
      <c r="G2" s="3"/>
      <c r="H2" s="3"/>
      <c r="I2" s="3"/>
      <c r="J2" s="51"/>
      <c r="K2" s="51"/>
      <c r="L2" s="51"/>
      <c r="M2" s="51"/>
      <c r="N2" s="51"/>
      <c r="O2" s="51"/>
      <c r="P2" s="51"/>
      <c r="Q2" s="51"/>
    </row>
    <row r="3" spans="1:18" ht="105.75" customHeight="1" x14ac:dyDescent="0.25">
      <c r="A3" s="2"/>
      <c r="B3" s="2"/>
      <c r="C3" s="37"/>
      <c r="D3" s="3"/>
      <c r="E3" s="3"/>
      <c r="F3" s="3"/>
      <c r="G3" s="3"/>
      <c r="H3" s="3"/>
      <c r="I3" s="3"/>
      <c r="J3" s="51"/>
      <c r="K3" s="51"/>
      <c r="L3" s="51"/>
      <c r="M3" s="51"/>
      <c r="N3" s="51"/>
      <c r="O3" s="51"/>
      <c r="P3" s="51"/>
      <c r="Q3" s="51"/>
    </row>
    <row r="4" spans="1:18" x14ac:dyDescent="0.25">
      <c r="A4" s="2"/>
      <c r="B4" s="2"/>
      <c r="C4" s="37"/>
      <c r="D4" s="3"/>
      <c r="E4" s="3"/>
      <c r="F4" s="3"/>
      <c r="G4" s="3"/>
      <c r="H4" s="3"/>
      <c r="I4" s="3"/>
      <c r="J4" s="3"/>
      <c r="K4" s="3"/>
      <c r="L4" s="3"/>
      <c r="M4" s="22"/>
      <c r="N4" s="37"/>
      <c r="O4" s="29"/>
      <c r="P4" s="3"/>
      <c r="Q4" s="3"/>
    </row>
    <row r="5" spans="1:18" x14ac:dyDescent="0.25">
      <c r="A5" s="2"/>
      <c r="B5" s="2"/>
      <c r="C5" s="52" t="s">
        <v>42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37"/>
      <c r="O5" s="29"/>
      <c r="P5" s="3"/>
      <c r="Q5" s="3"/>
    </row>
    <row r="6" spans="1:18" x14ac:dyDescent="0.25">
      <c r="A6" s="2"/>
      <c r="B6" s="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37"/>
      <c r="O6" s="29"/>
      <c r="P6" s="3"/>
      <c r="Q6" s="3"/>
    </row>
    <row r="7" spans="1:18" ht="30" customHeight="1" x14ac:dyDescent="0.25">
      <c r="A7" s="2"/>
      <c r="B7" s="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37"/>
      <c r="O7" s="29"/>
      <c r="P7" s="3"/>
      <c r="Q7" s="3"/>
    </row>
    <row r="8" spans="1:18" ht="48.75" customHeight="1" x14ac:dyDescent="0.25">
      <c r="A8" s="54" t="s">
        <v>2</v>
      </c>
      <c r="B8" s="54" t="s">
        <v>1</v>
      </c>
      <c r="C8" s="58" t="s">
        <v>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4" t="s">
        <v>3</v>
      </c>
    </row>
    <row r="9" spans="1:18" ht="15.75" customHeight="1" x14ac:dyDescent="0.25">
      <c r="A9" s="55"/>
      <c r="B9" s="55"/>
      <c r="C9" s="61" t="s">
        <v>4</v>
      </c>
      <c r="D9" s="69">
        <v>2014</v>
      </c>
      <c r="E9" s="69">
        <v>2015</v>
      </c>
      <c r="F9" s="69">
        <v>2016</v>
      </c>
      <c r="G9" s="69">
        <v>2017</v>
      </c>
      <c r="H9" s="69">
        <v>2018</v>
      </c>
      <c r="I9" s="69">
        <v>2019</v>
      </c>
      <c r="J9" s="69">
        <v>2020</v>
      </c>
      <c r="K9" s="69">
        <v>2021</v>
      </c>
      <c r="L9" s="69">
        <v>2022</v>
      </c>
      <c r="M9" s="70">
        <v>2023</v>
      </c>
      <c r="N9" s="61">
        <v>2024</v>
      </c>
      <c r="O9" s="49">
        <v>2025</v>
      </c>
      <c r="P9" s="57">
        <v>2026</v>
      </c>
      <c r="Q9" s="55"/>
    </row>
    <row r="10" spans="1:18" ht="11.25" customHeight="1" x14ac:dyDescent="0.25">
      <c r="A10" s="56"/>
      <c r="B10" s="5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71"/>
      <c r="N10" s="72"/>
      <c r="O10" s="50"/>
      <c r="P10" s="57"/>
      <c r="Q10" s="56"/>
    </row>
    <row r="11" spans="1:18" x14ac:dyDescent="0.25">
      <c r="A11" s="6">
        <v>1</v>
      </c>
      <c r="B11" s="6">
        <v>2</v>
      </c>
      <c r="C11" s="38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23">
        <v>13</v>
      </c>
      <c r="N11" s="38">
        <v>14</v>
      </c>
      <c r="O11" s="30">
        <v>15</v>
      </c>
      <c r="P11" s="27">
        <v>16</v>
      </c>
      <c r="Q11" s="6">
        <v>17</v>
      </c>
    </row>
    <row r="12" spans="1:18" ht="48.75" customHeight="1" x14ac:dyDescent="0.25">
      <c r="A12" s="6">
        <v>1</v>
      </c>
      <c r="B12" s="7" t="s">
        <v>8</v>
      </c>
      <c r="C12" s="44">
        <f>D12+E12+F12+G12+H12+I12+J12+K12+L12+M12+N12+O12+P12</f>
        <v>41837.255999999994</v>
      </c>
      <c r="D12" s="9">
        <f>D13+D14</f>
        <v>646.16100000000006</v>
      </c>
      <c r="E12" s="9">
        <f t="shared" ref="E12:O12" si="0">E13+E14</f>
        <v>2295.607</v>
      </c>
      <c r="F12" s="9">
        <f t="shared" si="0"/>
        <v>3106.277</v>
      </c>
      <c r="G12" s="9">
        <f t="shared" si="0"/>
        <v>3078.078</v>
      </c>
      <c r="H12" s="9">
        <f t="shared" si="0"/>
        <v>2305.8069999999998</v>
      </c>
      <c r="I12" s="9">
        <f t="shared" si="0"/>
        <v>3375.92</v>
      </c>
      <c r="J12" s="9">
        <f t="shared" si="0"/>
        <v>9475.6350000000002</v>
      </c>
      <c r="K12" s="9">
        <f t="shared" si="0"/>
        <v>2113.1890000000003</v>
      </c>
      <c r="L12" s="8">
        <f t="shared" si="0"/>
        <v>2086.03989</v>
      </c>
      <c r="M12" s="25">
        <f t="shared" si="0"/>
        <v>2825.6781099999998</v>
      </c>
      <c r="N12" s="39">
        <f>N13+N14</f>
        <v>3601.6379999999999</v>
      </c>
      <c r="O12" s="31">
        <f t="shared" si="0"/>
        <v>3550.5920000000001</v>
      </c>
      <c r="P12" s="9">
        <f>P13+P14</f>
        <v>3376.6339999999996</v>
      </c>
      <c r="Q12" s="6" t="s">
        <v>7</v>
      </c>
    </row>
    <row r="13" spans="1:18" x14ac:dyDescent="0.25">
      <c r="A13" s="6">
        <v>2</v>
      </c>
      <c r="B13" s="6" t="s">
        <v>5</v>
      </c>
      <c r="C13" s="44">
        <f>D13+E13+F13+G13+H13+I13+J13+K13+L13+M13+N13+O13+P13</f>
        <v>40498.055999999997</v>
      </c>
      <c r="D13" s="9">
        <f>D17+D28+D34</f>
        <v>646.16100000000006</v>
      </c>
      <c r="E13" s="9">
        <f t="shared" ref="E13:O13" si="1">E17+E28+E34</f>
        <v>2295.607</v>
      </c>
      <c r="F13" s="9">
        <f t="shared" si="1"/>
        <v>3043.4769999999999</v>
      </c>
      <c r="G13" s="9">
        <f>G17+G28+G34</f>
        <v>2878.078</v>
      </c>
      <c r="H13" s="9">
        <f t="shared" si="1"/>
        <v>2305.8069999999998</v>
      </c>
      <c r="I13" s="9">
        <f t="shared" si="1"/>
        <v>3244.52</v>
      </c>
      <c r="J13" s="9">
        <f t="shared" si="1"/>
        <v>8530.6350000000002</v>
      </c>
      <c r="K13" s="9">
        <f t="shared" si="1"/>
        <v>2113.1890000000003</v>
      </c>
      <c r="L13" s="8">
        <f t="shared" si="1"/>
        <v>2086.03989</v>
      </c>
      <c r="M13" s="25">
        <f>M17+M28+M34</f>
        <v>2825.6781099999998</v>
      </c>
      <c r="N13" s="39">
        <f>N17+N28+N34</f>
        <v>3601.6379999999999</v>
      </c>
      <c r="O13" s="31">
        <f t="shared" si="1"/>
        <v>3550.5920000000001</v>
      </c>
      <c r="P13" s="9">
        <f>P17+P28+P34</f>
        <v>3376.6339999999996</v>
      </c>
      <c r="Q13" s="6" t="s">
        <v>7</v>
      </c>
    </row>
    <row r="14" spans="1:18" x14ac:dyDescent="0.25">
      <c r="A14" s="6">
        <v>3</v>
      </c>
      <c r="B14" s="6" t="s">
        <v>6</v>
      </c>
      <c r="C14" s="39">
        <f>D14+E14+F14+G14+H14+I14+J14+K14+L14+M14+N14+O14</f>
        <v>1339.2</v>
      </c>
      <c r="D14" s="9">
        <f t="shared" ref="D14:O14" si="2">D35</f>
        <v>0</v>
      </c>
      <c r="E14" s="9">
        <f t="shared" si="2"/>
        <v>0</v>
      </c>
      <c r="F14" s="9">
        <f t="shared" si="2"/>
        <v>62.8</v>
      </c>
      <c r="G14" s="9">
        <f t="shared" si="2"/>
        <v>200</v>
      </c>
      <c r="H14" s="9">
        <f t="shared" si="2"/>
        <v>0</v>
      </c>
      <c r="I14" s="9">
        <f t="shared" si="2"/>
        <v>131.4</v>
      </c>
      <c r="J14" s="9">
        <f t="shared" si="2"/>
        <v>945</v>
      </c>
      <c r="K14" s="9">
        <f t="shared" si="2"/>
        <v>0</v>
      </c>
      <c r="L14" s="9">
        <f t="shared" si="2"/>
        <v>0</v>
      </c>
      <c r="M14" s="20">
        <f t="shared" si="2"/>
        <v>0</v>
      </c>
      <c r="N14" s="39">
        <f t="shared" si="2"/>
        <v>0</v>
      </c>
      <c r="O14" s="31">
        <f t="shared" si="2"/>
        <v>0</v>
      </c>
      <c r="P14" s="9">
        <f>P35+P38+P51</f>
        <v>0</v>
      </c>
      <c r="Q14" s="6" t="s">
        <v>7</v>
      </c>
    </row>
    <row r="15" spans="1:18" ht="18.75" customHeight="1" x14ac:dyDescent="0.25">
      <c r="A15" s="6">
        <v>4</v>
      </c>
      <c r="B15" s="66" t="s">
        <v>43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8" ht="36.75" x14ac:dyDescent="0.25">
      <c r="A16" s="6">
        <v>5</v>
      </c>
      <c r="B16" s="7" t="s">
        <v>9</v>
      </c>
      <c r="C16" s="39">
        <f>D16+E16+F16+G16+H16+I16+J16+K16+L16+M16+N16+O16+P16</f>
        <v>21646.404999999999</v>
      </c>
      <c r="D16" s="9">
        <f t="shared" ref="D16:N16" si="3">D17+0</f>
        <v>406.161</v>
      </c>
      <c r="E16" s="9">
        <f t="shared" si="3"/>
        <v>463</v>
      </c>
      <c r="F16" s="9">
        <f t="shared" si="3"/>
        <v>1536.529</v>
      </c>
      <c r="G16" s="9">
        <f t="shared" si="3"/>
        <v>1090.021</v>
      </c>
      <c r="H16" s="9">
        <f t="shared" si="3"/>
        <v>1125.0070000000001</v>
      </c>
      <c r="I16" s="9">
        <f t="shared" si="3"/>
        <v>956.2</v>
      </c>
      <c r="J16" s="9">
        <f t="shared" si="3"/>
        <v>2371.8850000000002</v>
      </c>
      <c r="K16" s="9">
        <f t="shared" si="3"/>
        <v>1158.423</v>
      </c>
      <c r="L16" s="8">
        <f t="shared" si="3"/>
        <v>1324.3898899999999</v>
      </c>
      <c r="M16" s="25">
        <f t="shared" si="3"/>
        <v>2110.34411</v>
      </c>
      <c r="N16" s="39">
        <f t="shared" si="3"/>
        <v>3123.4009999999998</v>
      </c>
      <c r="O16" s="31">
        <f>O17+0</f>
        <v>3065.7290000000003</v>
      </c>
      <c r="P16" s="9">
        <f>P17+0</f>
        <v>2915.3149999999996</v>
      </c>
      <c r="Q16" s="6">
        <v>0</v>
      </c>
      <c r="R16" s="48"/>
    </row>
    <row r="17" spans="1:17" ht="15.75" customHeight="1" x14ac:dyDescent="0.25">
      <c r="A17" s="6">
        <v>6</v>
      </c>
      <c r="B17" s="6" t="s">
        <v>5</v>
      </c>
      <c r="C17" s="39">
        <f>D17+E17+F17+G17+H17+I17+J17+K17+L17+M17+N17+O17+P17</f>
        <v>21646.404999999999</v>
      </c>
      <c r="D17" s="9">
        <f t="shared" ref="D17:M17" si="4">D18+D19+D20+D21+D22+D23+D24</f>
        <v>406.161</v>
      </c>
      <c r="E17" s="9">
        <f t="shared" si="4"/>
        <v>463</v>
      </c>
      <c r="F17" s="9">
        <f t="shared" si="4"/>
        <v>1536.529</v>
      </c>
      <c r="G17" s="9">
        <f t="shared" si="4"/>
        <v>1090.021</v>
      </c>
      <c r="H17" s="9">
        <f t="shared" si="4"/>
        <v>1125.0070000000001</v>
      </c>
      <c r="I17" s="9">
        <f t="shared" si="4"/>
        <v>956.2</v>
      </c>
      <c r="J17" s="9">
        <f t="shared" si="4"/>
        <v>2371.8850000000002</v>
      </c>
      <c r="K17" s="9">
        <f t="shared" si="4"/>
        <v>1158.423</v>
      </c>
      <c r="L17" s="8">
        <f t="shared" si="4"/>
        <v>1324.3898899999999</v>
      </c>
      <c r="M17" s="25">
        <f t="shared" si="4"/>
        <v>2110.34411</v>
      </c>
      <c r="N17" s="39">
        <f>N18+N19+N20+N21+N22+N23+N24+N25</f>
        <v>3123.4009999999998</v>
      </c>
      <c r="O17" s="31">
        <f>O18+O19+O20+O21+O22+O23+O24+O25</f>
        <v>3065.7290000000003</v>
      </c>
      <c r="P17" s="9">
        <f>P18+P19+P20+P21+P22+P23+P24+P25</f>
        <v>2915.3149999999996</v>
      </c>
      <c r="Q17" s="6" t="s">
        <v>7</v>
      </c>
    </row>
    <row r="18" spans="1:17" ht="98.25" customHeight="1" x14ac:dyDescent="0.25">
      <c r="A18" s="6">
        <v>7</v>
      </c>
      <c r="B18" s="10" t="s">
        <v>10</v>
      </c>
      <c r="C18" s="45">
        <f>D18+E18+F18+G18+H18+I18+J18+K18+L18+M18+N18+O18+P18</f>
        <v>3243.7539999999999</v>
      </c>
      <c r="D18" s="9">
        <v>83.573999999999998</v>
      </c>
      <c r="E18" s="9">
        <v>100</v>
      </c>
      <c r="F18" s="9">
        <v>106.48699999999999</v>
      </c>
      <c r="G18" s="9">
        <v>125</v>
      </c>
      <c r="H18" s="9">
        <v>129.12</v>
      </c>
      <c r="I18" s="9">
        <v>222</v>
      </c>
      <c r="J18" s="9">
        <v>425</v>
      </c>
      <c r="K18" s="9">
        <v>326.601</v>
      </c>
      <c r="L18" s="9">
        <v>253.04</v>
      </c>
      <c r="M18" s="20">
        <v>370.24599999999998</v>
      </c>
      <c r="N18" s="39">
        <v>370.24599999999998</v>
      </c>
      <c r="O18" s="31">
        <v>375.43</v>
      </c>
      <c r="P18" s="9">
        <v>357.01</v>
      </c>
      <c r="Q18" s="6">
        <v>1.1000000000000001</v>
      </c>
    </row>
    <row r="19" spans="1:17" ht="48.75" x14ac:dyDescent="0.25">
      <c r="A19" s="11">
        <v>8</v>
      </c>
      <c r="B19" s="12" t="s">
        <v>11</v>
      </c>
      <c r="C19" s="46">
        <f>D19+E19+F19+G19+H19+I19+J19+K19+L19+M19+N19+O19+P19</f>
        <v>965.053</v>
      </c>
      <c r="D19" s="13">
        <v>110.2</v>
      </c>
      <c r="E19" s="13">
        <v>72</v>
      </c>
      <c r="F19" s="13">
        <v>58.5</v>
      </c>
      <c r="G19" s="13">
        <v>102.01300000000001</v>
      </c>
      <c r="H19" s="13">
        <v>82.48</v>
      </c>
      <c r="I19" s="13">
        <v>73</v>
      </c>
      <c r="J19" s="13">
        <v>56</v>
      </c>
      <c r="K19" s="13">
        <v>98</v>
      </c>
      <c r="L19" s="13">
        <v>108</v>
      </c>
      <c r="M19" s="24">
        <v>51.494999999999997</v>
      </c>
      <c r="N19" s="40">
        <v>51.494999999999997</v>
      </c>
      <c r="O19" s="32">
        <v>52.216000000000001</v>
      </c>
      <c r="P19" s="13">
        <v>49.654000000000003</v>
      </c>
      <c r="Q19" s="5" t="s">
        <v>12</v>
      </c>
    </row>
    <row r="20" spans="1:17" ht="50.25" customHeight="1" x14ac:dyDescent="0.25">
      <c r="A20" s="6">
        <v>9</v>
      </c>
      <c r="B20" s="14" t="s">
        <v>13</v>
      </c>
      <c r="C20" s="38">
        <f t="shared" ref="C20:C24" si="5">D20+E20+F20+G20+H20+I20+J20+K20+L20+M20+N20+O20</f>
        <v>161.30258000000001</v>
      </c>
      <c r="D20" s="9">
        <v>0</v>
      </c>
      <c r="E20" s="9">
        <v>33.433999999999997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93.822000000000003</v>
      </c>
      <c r="L20" s="8">
        <v>12.16836</v>
      </c>
      <c r="M20" s="25">
        <v>21.878219999999999</v>
      </c>
      <c r="N20" s="39">
        <v>0</v>
      </c>
      <c r="O20" s="31">
        <v>0</v>
      </c>
      <c r="P20" s="9">
        <v>0</v>
      </c>
      <c r="Q20" s="6">
        <v>4</v>
      </c>
    </row>
    <row r="21" spans="1:17" ht="36.75" x14ac:dyDescent="0.25">
      <c r="A21" s="6">
        <v>10</v>
      </c>
      <c r="B21" s="10" t="s">
        <v>14</v>
      </c>
      <c r="C21" s="45">
        <f>D21+E21+F21+G21+H21+I21+J21+K21+L21+M21+N21+O21+P21</f>
        <v>13705.757420000002</v>
      </c>
      <c r="D21" s="6">
        <v>212.387</v>
      </c>
      <c r="E21" s="9">
        <v>257.56599999999997</v>
      </c>
      <c r="F21" s="9">
        <v>1371.5419999999999</v>
      </c>
      <c r="G21" s="9">
        <v>863.00800000000004</v>
      </c>
      <c r="H21" s="9">
        <v>883.40700000000004</v>
      </c>
      <c r="I21" s="9">
        <v>661.2</v>
      </c>
      <c r="J21" s="9">
        <v>690.88499999999999</v>
      </c>
      <c r="K21" s="9">
        <v>640</v>
      </c>
      <c r="L21" s="6">
        <v>951.18152999999995</v>
      </c>
      <c r="M21" s="25">
        <v>1666.72489</v>
      </c>
      <c r="N21" s="39">
        <v>1849.36</v>
      </c>
      <c r="O21" s="31">
        <v>1875.251</v>
      </c>
      <c r="P21" s="9">
        <v>1783.2449999999999</v>
      </c>
      <c r="Q21" s="6">
        <v>5</v>
      </c>
    </row>
    <row r="22" spans="1:17" ht="72.75" x14ac:dyDescent="0.25">
      <c r="A22" s="6">
        <v>11</v>
      </c>
      <c r="B22" s="15" t="s">
        <v>15</v>
      </c>
      <c r="C22" s="39">
        <f>D22+E22+F22+G22+H22+I22+J22+K22+L22+M22+N22+O22+P22</f>
        <v>185.76299999999998</v>
      </c>
      <c r="D22" s="16">
        <v>0</v>
      </c>
      <c r="E22" s="16">
        <v>0</v>
      </c>
      <c r="F22" s="16">
        <v>0</v>
      </c>
      <c r="G22" s="16">
        <v>0</v>
      </c>
      <c r="H22" s="16">
        <v>30</v>
      </c>
      <c r="I22" s="16">
        <v>0</v>
      </c>
      <c r="J22" s="16">
        <v>0</v>
      </c>
      <c r="K22" s="16">
        <v>0</v>
      </c>
      <c r="L22" s="16">
        <v>0</v>
      </c>
      <c r="M22" s="20">
        <v>0</v>
      </c>
      <c r="N22" s="39">
        <v>52.3</v>
      </c>
      <c r="O22" s="31">
        <v>53.031999999999996</v>
      </c>
      <c r="P22" s="8">
        <v>50.430999999999997</v>
      </c>
      <c r="Q22" s="6">
        <v>1.2</v>
      </c>
    </row>
    <row r="23" spans="1:17" ht="72" customHeight="1" x14ac:dyDescent="0.25">
      <c r="A23" s="6">
        <v>12</v>
      </c>
      <c r="B23" s="17" t="s">
        <v>16</v>
      </c>
      <c r="C23" s="45">
        <f t="shared" si="5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0">
        <v>0</v>
      </c>
      <c r="N23" s="39">
        <v>0</v>
      </c>
      <c r="O23" s="31">
        <v>0</v>
      </c>
      <c r="P23" s="9">
        <v>0</v>
      </c>
      <c r="Q23" s="18">
        <v>1.3</v>
      </c>
    </row>
    <row r="24" spans="1:17" ht="75" customHeight="1" x14ac:dyDescent="0.25">
      <c r="A24" s="6">
        <v>13</v>
      </c>
      <c r="B24" s="15" t="s">
        <v>17</v>
      </c>
      <c r="C24" s="45">
        <f t="shared" si="5"/>
        <v>1200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1200</v>
      </c>
      <c r="K24" s="9">
        <v>0</v>
      </c>
      <c r="L24" s="9">
        <v>0</v>
      </c>
      <c r="M24" s="20">
        <v>0</v>
      </c>
      <c r="N24" s="39">
        <v>0</v>
      </c>
      <c r="O24" s="31">
        <v>0</v>
      </c>
      <c r="P24" s="9">
        <v>0</v>
      </c>
      <c r="Q24" s="6">
        <v>1.4</v>
      </c>
    </row>
    <row r="25" spans="1:17" ht="90.75" customHeight="1" x14ac:dyDescent="0.25">
      <c r="A25" s="43">
        <f t="shared" ref="A25:A57" si="6">A24+1</f>
        <v>14</v>
      </c>
      <c r="B25" s="15" t="s">
        <v>45</v>
      </c>
      <c r="C25" s="45">
        <f>D25+E25+F25+G25+H25+I25+J25+K25+L25+M25+N25+O25+P25</f>
        <v>2184.7750000000001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20">
        <v>0</v>
      </c>
      <c r="N25" s="39">
        <v>800</v>
      </c>
      <c r="O25" s="31">
        <v>709.8</v>
      </c>
      <c r="P25" s="9">
        <v>674.97500000000002</v>
      </c>
      <c r="Q25" s="28">
        <v>24</v>
      </c>
    </row>
    <row r="26" spans="1:17" x14ac:dyDescent="0.25">
      <c r="A26" s="43">
        <f t="shared" si="6"/>
        <v>15</v>
      </c>
      <c r="B26" s="63" t="s">
        <v>46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</row>
    <row r="27" spans="1:17" ht="36.75" x14ac:dyDescent="0.25">
      <c r="A27" s="43">
        <f t="shared" si="6"/>
        <v>16</v>
      </c>
      <c r="B27" s="7" t="s">
        <v>18</v>
      </c>
      <c r="C27" s="45">
        <f>D27+E27+F27+G27+H27+I27+J27+K27+L27+M27+N27+O27+P27</f>
        <v>3260.8359999999998</v>
      </c>
      <c r="D27" s="9">
        <f t="shared" ref="D27:O27" si="7">D28+0</f>
        <v>240</v>
      </c>
      <c r="E27" s="9">
        <f t="shared" si="7"/>
        <v>247</v>
      </c>
      <c r="F27" s="9">
        <f t="shared" si="7"/>
        <v>220.899</v>
      </c>
      <c r="G27" s="9">
        <f t="shared" si="7"/>
        <v>188.05699999999999</v>
      </c>
      <c r="H27" s="9">
        <f t="shared" si="7"/>
        <v>113.6</v>
      </c>
      <c r="I27" s="9">
        <f t="shared" si="7"/>
        <v>387</v>
      </c>
      <c r="J27" s="9">
        <f t="shared" si="7"/>
        <v>328</v>
      </c>
      <c r="K27" s="9">
        <f t="shared" si="7"/>
        <v>354.76600000000002</v>
      </c>
      <c r="L27" s="9">
        <f t="shared" si="7"/>
        <v>361.65</v>
      </c>
      <c r="M27" s="20">
        <f t="shared" si="7"/>
        <v>110.334</v>
      </c>
      <c r="N27" s="39">
        <f t="shared" si="7"/>
        <v>238.23699999999999</v>
      </c>
      <c r="O27" s="31">
        <f t="shared" si="7"/>
        <v>241.57299999999998</v>
      </c>
      <c r="P27" s="9">
        <f>P28+0</f>
        <v>229.72</v>
      </c>
      <c r="Q27" s="6"/>
    </row>
    <row r="28" spans="1:17" x14ac:dyDescent="0.25">
      <c r="A28" s="43">
        <f t="shared" si="6"/>
        <v>17</v>
      </c>
      <c r="B28" s="6" t="s">
        <v>5</v>
      </c>
      <c r="C28" s="45">
        <f>D28+E28+F28+G28+H28+I28+J28+K28+L28+M28+N28+O28+P28</f>
        <v>3260.8359999999998</v>
      </c>
      <c r="D28" s="9">
        <f t="shared" ref="D28:O28" si="8">D29+D30+D31</f>
        <v>240</v>
      </c>
      <c r="E28" s="9">
        <f t="shared" si="8"/>
        <v>247</v>
      </c>
      <c r="F28" s="9">
        <f t="shared" si="8"/>
        <v>220.899</v>
      </c>
      <c r="G28" s="9">
        <f t="shared" si="8"/>
        <v>188.05699999999999</v>
      </c>
      <c r="H28" s="9">
        <f t="shared" si="8"/>
        <v>113.6</v>
      </c>
      <c r="I28" s="9">
        <f t="shared" si="8"/>
        <v>387</v>
      </c>
      <c r="J28" s="9">
        <f t="shared" si="8"/>
        <v>328</v>
      </c>
      <c r="K28" s="9">
        <f t="shared" si="8"/>
        <v>354.76600000000002</v>
      </c>
      <c r="L28" s="9">
        <f t="shared" si="8"/>
        <v>361.65</v>
      </c>
      <c r="M28" s="20">
        <f t="shared" si="8"/>
        <v>110.334</v>
      </c>
      <c r="N28" s="39">
        <f>N29+N30+N31</f>
        <v>238.23699999999999</v>
      </c>
      <c r="O28" s="31">
        <f t="shared" si="8"/>
        <v>241.57299999999998</v>
      </c>
      <c r="P28" s="9">
        <f>P29+P30+P31</f>
        <v>229.72</v>
      </c>
      <c r="Q28" s="6" t="s">
        <v>7</v>
      </c>
    </row>
    <row r="29" spans="1:17" ht="85.5" customHeight="1" x14ac:dyDescent="0.25">
      <c r="A29" s="43">
        <f t="shared" si="6"/>
        <v>18</v>
      </c>
      <c r="B29" s="15" t="s">
        <v>19</v>
      </c>
      <c r="C29" s="45">
        <f>D29+E29+F29+G29+H29+I29+J29+K29+L29+M29+N29+O29+P29</f>
        <v>2638.7570000000001</v>
      </c>
      <c r="D29" s="9">
        <v>132.20699999999999</v>
      </c>
      <c r="E29" s="9">
        <v>200</v>
      </c>
      <c r="F29" s="9">
        <v>175.999</v>
      </c>
      <c r="G29" s="9">
        <v>148.05699999999999</v>
      </c>
      <c r="H29" s="9">
        <v>77.099999999999994</v>
      </c>
      <c r="I29" s="9">
        <v>322</v>
      </c>
      <c r="J29" s="9">
        <v>263</v>
      </c>
      <c r="K29" s="9">
        <v>309.76600000000002</v>
      </c>
      <c r="L29" s="9">
        <v>330.95</v>
      </c>
      <c r="M29" s="20">
        <v>110.334</v>
      </c>
      <c r="N29" s="39">
        <v>191.167</v>
      </c>
      <c r="O29" s="31">
        <v>193.84399999999999</v>
      </c>
      <c r="P29" s="9">
        <v>184.333</v>
      </c>
      <c r="Q29" s="6">
        <v>6</v>
      </c>
    </row>
    <row r="30" spans="1:17" ht="84.75" customHeight="1" x14ac:dyDescent="0.25">
      <c r="A30" s="43">
        <f t="shared" si="6"/>
        <v>19</v>
      </c>
      <c r="B30" s="15" t="s">
        <v>20</v>
      </c>
      <c r="C30" s="45">
        <f>D30+E30+F30+G30+H30+I30+J30+K30+L30+M30+N30+O30</f>
        <v>87.793000000000006</v>
      </c>
      <c r="D30" s="9">
        <v>67.793000000000006</v>
      </c>
      <c r="E30" s="9">
        <v>20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20">
        <v>0</v>
      </c>
      <c r="N30" s="39">
        <v>0</v>
      </c>
      <c r="O30" s="31">
        <v>0</v>
      </c>
      <c r="P30" s="9">
        <v>0</v>
      </c>
      <c r="Q30" s="6">
        <v>7</v>
      </c>
    </row>
    <row r="31" spans="1:17" ht="72.75" customHeight="1" x14ac:dyDescent="0.25">
      <c r="A31" s="43">
        <f t="shared" si="6"/>
        <v>20</v>
      </c>
      <c r="B31" s="15" t="s">
        <v>21</v>
      </c>
      <c r="C31" s="45">
        <f>D31+E31+F31+G31+H31+I31+J31+K31+L31+M31+N31+O31+P31</f>
        <v>534.28599999999994</v>
      </c>
      <c r="D31" s="9">
        <v>40</v>
      </c>
      <c r="E31" s="9">
        <v>27</v>
      </c>
      <c r="F31" s="9">
        <v>44.9</v>
      </c>
      <c r="G31" s="9">
        <v>40</v>
      </c>
      <c r="H31" s="9">
        <v>36.5</v>
      </c>
      <c r="I31" s="9">
        <v>65</v>
      </c>
      <c r="J31" s="9">
        <v>65</v>
      </c>
      <c r="K31" s="9">
        <v>45</v>
      </c>
      <c r="L31" s="9">
        <v>30.7</v>
      </c>
      <c r="M31" s="20">
        <v>0</v>
      </c>
      <c r="N31" s="39">
        <v>47.07</v>
      </c>
      <c r="O31" s="31">
        <v>47.728999999999999</v>
      </c>
      <c r="P31" s="9">
        <v>45.387</v>
      </c>
      <c r="Q31" s="6">
        <v>8</v>
      </c>
    </row>
    <row r="32" spans="1:17" x14ac:dyDescent="0.25">
      <c r="A32" s="43">
        <f t="shared" si="6"/>
        <v>21</v>
      </c>
      <c r="B32" s="63" t="s">
        <v>44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 ht="36.75" x14ac:dyDescent="0.25">
      <c r="A33" s="43">
        <f t="shared" si="6"/>
        <v>22</v>
      </c>
      <c r="B33" s="7" t="s">
        <v>22</v>
      </c>
      <c r="C33" s="47">
        <v>16930.014999999999</v>
      </c>
      <c r="D33" s="9">
        <f t="shared" ref="D33:L33" si="9">D34+D35</f>
        <v>0</v>
      </c>
      <c r="E33" s="9">
        <f t="shared" si="9"/>
        <v>1585.607</v>
      </c>
      <c r="F33" s="9">
        <f t="shared" si="9"/>
        <v>1348.8489999999999</v>
      </c>
      <c r="G33" s="9">
        <f t="shared" si="9"/>
        <v>1800</v>
      </c>
      <c r="H33" s="9">
        <f t="shared" si="9"/>
        <v>1067.2</v>
      </c>
      <c r="I33" s="9">
        <f t="shared" si="9"/>
        <v>2032.72</v>
      </c>
      <c r="J33" s="9">
        <f t="shared" si="9"/>
        <v>6775.75</v>
      </c>
      <c r="K33" s="9">
        <f t="shared" si="9"/>
        <v>600</v>
      </c>
      <c r="L33" s="9">
        <f t="shared" si="9"/>
        <v>400</v>
      </c>
      <c r="M33" s="20">
        <f>M50+M54+M55</f>
        <v>605</v>
      </c>
      <c r="N33" s="39">
        <v>240</v>
      </c>
      <c r="O33" s="31">
        <v>243.29</v>
      </c>
      <c r="P33" s="9">
        <v>231.59899999999999</v>
      </c>
      <c r="Q33" s="6" t="s">
        <v>7</v>
      </c>
    </row>
    <row r="34" spans="1:17" x14ac:dyDescent="0.25">
      <c r="A34" s="43">
        <f t="shared" si="6"/>
        <v>23</v>
      </c>
      <c r="B34" s="6" t="s">
        <v>23</v>
      </c>
      <c r="C34" s="45">
        <v>15590.815000000001</v>
      </c>
      <c r="D34" s="9">
        <f>D36+D39+D40+D41+D42+D43+D44+D46+D49+D52+D53+D54+D55+D56</f>
        <v>0</v>
      </c>
      <c r="E34" s="9">
        <f>E36+E39+E40+E41+E42+E43+E44+E45+E46+E49+E52+E53+E54+E55+E56</f>
        <v>1585.607</v>
      </c>
      <c r="F34" s="9">
        <f>F36+F39+F40+F41+F42+F43+F44+F45+F46+F49+F52+F53+F54+F55+F56</f>
        <v>1286.049</v>
      </c>
      <c r="G34" s="9">
        <f>G36+G37+G39+G41++G42+G43+G44+G45+G46+G49+G52+G53+G54+G55+G56</f>
        <v>1600</v>
      </c>
      <c r="H34" s="9">
        <f t="shared" ref="H34:L34" si="10">H36+H39+H40+H41+H42+H43+H44+H45+H46+H49+H52+H53+H54+H55+H56</f>
        <v>1067.2</v>
      </c>
      <c r="I34" s="9">
        <f t="shared" si="10"/>
        <v>1901.32</v>
      </c>
      <c r="J34" s="9">
        <f t="shared" si="10"/>
        <v>5830.75</v>
      </c>
      <c r="K34" s="9">
        <f t="shared" si="10"/>
        <v>600</v>
      </c>
      <c r="L34" s="9">
        <f t="shared" si="10"/>
        <v>400</v>
      </c>
      <c r="M34" s="20">
        <f>M39+M40+M41+M42+M43+M44+M45+M46+M47+M49+M52+M53+M54+M55+M56</f>
        <v>605</v>
      </c>
      <c r="N34" s="39">
        <f>N35+N36+N37+N38+N39+N40+N41+N42+N43+N44+N45+N46+N47+N48+N49+N50+N51+N52+N53+N54+N55+N56+N57</f>
        <v>240</v>
      </c>
      <c r="O34" s="31">
        <v>243.29</v>
      </c>
      <c r="P34" s="9">
        <v>231.59899999999999</v>
      </c>
      <c r="Q34" s="6" t="s">
        <v>7</v>
      </c>
    </row>
    <row r="35" spans="1:17" x14ac:dyDescent="0.25">
      <c r="A35" s="43">
        <f t="shared" si="6"/>
        <v>24</v>
      </c>
      <c r="B35" s="6" t="s">
        <v>24</v>
      </c>
      <c r="C35" s="45">
        <f>C38+C48+C51</f>
        <v>1339.2</v>
      </c>
      <c r="D35" s="16">
        <f>+D38+D48+D51</f>
        <v>0</v>
      </c>
      <c r="E35" s="16">
        <f>E38+E48+E51</f>
        <v>0</v>
      </c>
      <c r="F35" s="16">
        <f>F38+F48+F51</f>
        <v>62.8</v>
      </c>
      <c r="G35" s="16">
        <f>G38+G48+G51</f>
        <v>200</v>
      </c>
      <c r="H35" s="16">
        <f t="shared" ref="H35:O35" si="11">H38+H48+H51</f>
        <v>0</v>
      </c>
      <c r="I35" s="16">
        <f t="shared" si="11"/>
        <v>131.4</v>
      </c>
      <c r="J35" s="16">
        <f t="shared" si="11"/>
        <v>945</v>
      </c>
      <c r="K35" s="16">
        <f t="shared" si="11"/>
        <v>0</v>
      </c>
      <c r="L35" s="16">
        <f t="shared" si="11"/>
        <v>0</v>
      </c>
      <c r="M35" s="21">
        <f t="shared" si="11"/>
        <v>0</v>
      </c>
      <c r="N35" s="41">
        <f t="shared" si="11"/>
        <v>0</v>
      </c>
      <c r="O35" s="33">
        <f t="shared" si="11"/>
        <v>0</v>
      </c>
      <c r="P35" s="16">
        <v>0</v>
      </c>
      <c r="Q35" s="6" t="s">
        <v>7</v>
      </c>
    </row>
    <row r="36" spans="1:17" ht="84.75" x14ac:dyDescent="0.25">
      <c r="A36" s="43">
        <f t="shared" si="6"/>
        <v>25</v>
      </c>
      <c r="B36" s="15" t="s">
        <v>25</v>
      </c>
      <c r="C36" s="45">
        <f t="shared" ref="C36:C56" si="12">D36+E36+F36+G36+H36+I36+J36+K36+L36+M36+N36+O36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20">
        <v>0</v>
      </c>
      <c r="N36" s="39">
        <v>0</v>
      </c>
      <c r="O36" s="31">
        <v>0</v>
      </c>
      <c r="P36" s="9">
        <v>0</v>
      </c>
      <c r="Q36" s="6">
        <v>10</v>
      </c>
    </row>
    <row r="37" spans="1:17" ht="72.75" x14ac:dyDescent="0.25">
      <c r="A37" s="43">
        <f t="shared" si="6"/>
        <v>26</v>
      </c>
      <c r="B37" s="15" t="s">
        <v>26</v>
      </c>
      <c r="C37" s="45">
        <f t="shared" si="12"/>
        <v>3676.7559999999999</v>
      </c>
      <c r="D37" s="9">
        <v>0</v>
      </c>
      <c r="E37" s="9">
        <v>980.70699999999999</v>
      </c>
      <c r="F37" s="9">
        <v>596.04899999999998</v>
      </c>
      <c r="G37" s="9">
        <v>0</v>
      </c>
      <c r="H37" s="9">
        <v>0</v>
      </c>
      <c r="I37" s="9">
        <v>0</v>
      </c>
      <c r="J37" s="9">
        <v>2100</v>
      </c>
      <c r="K37" s="9">
        <v>0</v>
      </c>
      <c r="L37" s="9">
        <v>0</v>
      </c>
      <c r="M37" s="20">
        <v>0</v>
      </c>
      <c r="N37" s="39">
        <v>0</v>
      </c>
      <c r="O37" s="31">
        <v>0</v>
      </c>
      <c r="P37" s="9">
        <v>0</v>
      </c>
      <c r="Q37" s="6">
        <v>9</v>
      </c>
    </row>
    <row r="38" spans="1:17" x14ac:dyDescent="0.25">
      <c r="A38" s="43">
        <f t="shared" si="6"/>
        <v>27</v>
      </c>
      <c r="B38" s="4" t="s">
        <v>24</v>
      </c>
      <c r="C38" s="45">
        <f t="shared" si="12"/>
        <v>945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945</v>
      </c>
      <c r="K38" s="9">
        <v>0</v>
      </c>
      <c r="L38" s="9">
        <v>0</v>
      </c>
      <c r="M38" s="20">
        <v>0</v>
      </c>
      <c r="N38" s="39">
        <v>0</v>
      </c>
      <c r="O38" s="31">
        <v>0</v>
      </c>
      <c r="P38" s="9">
        <v>0</v>
      </c>
      <c r="Q38" s="6" t="s">
        <v>7</v>
      </c>
    </row>
    <row r="39" spans="1:17" x14ac:dyDescent="0.25">
      <c r="A39" s="43">
        <f t="shared" si="6"/>
        <v>28</v>
      </c>
      <c r="B39" s="6" t="s">
        <v>23</v>
      </c>
      <c r="C39" s="45">
        <f t="shared" si="12"/>
        <v>2731.7559999999999</v>
      </c>
      <c r="D39" s="9">
        <v>0</v>
      </c>
      <c r="E39" s="9">
        <v>980.70699999999999</v>
      </c>
      <c r="F39" s="9">
        <v>596.04899999999998</v>
      </c>
      <c r="G39" s="9">
        <v>0</v>
      </c>
      <c r="H39" s="9">
        <v>0</v>
      </c>
      <c r="I39" s="9">
        <v>0</v>
      </c>
      <c r="J39" s="9">
        <v>1155</v>
      </c>
      <c r="K39" s="9">
        <v>0</v>
      </c>
      <c r="L39" s="9">
        <v>0</v>
      </c>
      <c r="M39" s="20">
        <v>0</v>
      </c>
      <c r="N39" s="39">
        <v>0</v>
      </c>
      <c r="O39" s="31">
        <v>0</v>
      </c>
      <c r="P39" s="9">
        <v>0</v>
      </c>
      <c r="Q39" s="6" t="s">
        <v>7</v>
      </c>
    </row>
    <row r="40" spans="1:17" ht="73.5" customHeight="1" x14ac:dyDescent="0.25">
      <c r="A40" s="43">
        <f t="shared" si="6"/>
        <v>29</v>
      </c>
      <c r="B40" s="15" t="s">
        <v>27</v>
      </c>
      <c r="C40" s="45">
        <f t="shared" si="12"/>
        <v>115.5</v>
      </c>
      <c r="D40" s="9">
        <v>0</v>
      </c>
      <c r="E40" s="9">
        <v>115.5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20">
        <v>0</v>
      </c>
      <c r="N40" s="39">
        <v>0</v>
      </c>
      <c r="O40" s="31">
        <v>0</v>
      </c>
      <c r="P40" s="9">
        <v>0</v>
      </c>
      <c r="Q40" s="6">
        <v>13</v>
      </c>
    </row>
    <row r="41" spans="1:17" ht="60.75" x14ac:dyDescent="0.25">
      <c r="A41" s="43">
        <f t="shared" si="6"/>
        <v>30</v>
      </c>
      <c r="B41" s="15" t="s">
        <v>28</v>
      </c>
      <c r="C41" s="38">
        <f t="shared" si="12"/>
        <v>1855.0700000000002</v>
      </c>
      <c r="D41" s="9">
        <v>0</v>
      </c>
      <c r="E41" s="9">
        <v>0</v>
      </c>
      <c r="F41" s="9">
        <v>0</v>
      </c>
      <c r="G41" s="9">
        <v>500</v>
      </c>
      <c r="H41" s="9">
        <v>120</v>
      </c>
      <c r="I41" s="9">
        <v>648.32000000000005</v>
      </c>
      <c r="J41" s="9">
        <v>586.75</v>
      </c>
      <c r="K41" s="9">
        <v>0</v>
      </c>
      <c r="L41" s="9">
        <v>0</v>
      </c>
      <c r="M41" s="20">
        <v>0</v>
      </c>
      <c r="N41" s="39">
        <v>0</v>
      </c>
      <c r="O41" s="31">
        <v>0</v>
      </c>
      <c r="P41" s="9">
        <v>0</v>
      </c>
      <c r="Q41" s="6" t="s">
        <v>29</v>
      </c>
    </row>
    <row r="42" spans="1:17" ht="49.5" customHeight="1" x14ac:dyDescent="0.25">
      <c r="A42" s="43">
        <f t="shared" si="6"/>
        <v>31</v>
      </c>
      <c r="B42" s="15" t="s">
        <v>30</v>
      </c>
      <c r="C42" s="45">
        <f t="shared" si="12"/>
        <v>343</v>
      </c>
      <c r="D42" s="9">
        <v>0</v>
      </c>
      <c r="E42" s="9">
        <v>343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20">
        <v>0</v>
      </c>
      <c r="N42" s="39">
        <v>0</v>
      </c>
      <c r="O42" s="31">
        <v>0</v>
      </c>
      <c r="P42" s="9">
        <v>0</v>
      </c>
      <c r="Q42" s="6">
        <v>15</v>
      </c>
    </row>
    <row r="43" spans="1:17" ht="72.75" customHeight="1" x14ac:dyDescent="0.25">
      <c r="A43" s="43">
        <f t="shared" si="6"/>
        <v>32</v>
      </c>
      <c r="B43" s="15" t="s">
        <v>31</v>
      </c>
      <c r="C43" s="45">
        <f t="shared" si="12"/>
        <v>292.8</v>
      </c>
      <c r="D43" s="9">
        <v>0</v>
      </c>
      <c r="E43" s="9">
        <v>146.4</v>
      </c>
      <c r="F43" s="9">
        <v>146.4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20">
        <v>0</v>
      </c>
      <c r="N43" s="39">
        <v>0</v>
      </c>
      <c r="O43" s="31">
        <v>0</v>
      </c>
      <c r="P43" s="9">
        <v>0</v>
      </c>
      <c r="Q43" s="6">
        <v>14</v>
      </c>
    </row>
    <row r="44" spans="1:17" ht="72.75" x14ac:dyDescent="0.25">
      <c r="A44" s="43">
        <f t="shared" si="6"/>
        <v>33</v>
      </c>
      <c r="B44" s="15" t="s">
        <v>32</v>
      </c>
      <c r="C44" s="45">
        <f t="shared" si="12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1">
        <v>0</v>
      </c>
      <c r="N44" s="41">
        <v>0</v>
      </c>
      <c r="O44" s="33">
        <v>0</v>
      </c>
      <c r="P44" s="16">
        <v>0</v>
      </c>
      <c r="Q44" s="6">
        <v>16</v>
      </c>
    </row>
    <row r="45" spans="1:17" ht="120" customHeight="1" x14ac:dyDescent="0.25">
      <c r="A45" s="43">
        <f t="shared" si="6"/>
        <v>34</v>
      </c>
      <c r="B45" s="15" t="s">
        <v>33</v>
      </c>
      <c r="C45" s="45">
        <f t="shared" si="12"/>
        <v>947.2</v>
      </c>
      <c r="D45" s="9">
        <v>0</v>
      </c>
      <c r="E45" s="9">
        <v>0</v>
      </c>
      <c r="F45" s="9">
        <v>0</v>
      </c>
      <c r="G45" s="9">
        <v>0</v>
      </c>
      <c r="H45" s="9">
        <v>947.2</v>
      </c>
      <c r="I45" s="9">
        <v>0</v>
      </c>
      <c r="J45" s="9">
        <v>0</v>
      </c>
      <c r="K45" s="9">
        <v>0</v>
      </c>
      <c r="L45" s="9">
        <v>0</v>
      </c>
      <c r="M45" s="20">
        <v>0</v>
      </c>
      <c r="N45" s="39">
        <v>0</v>
      </c>
      <c r="O45" s="31">
        <v>0</v>
      </c>
      <c r="P45" s="9">
        <v>0</v>
      </c>
      <c r="Q45" s="6">
        <v>9</v>
      </c>
    </row>
    <row r="46" spans="1:17" ht="73.5" customHeight="1" x14ac:dyDescent="0.25">
      <c r="A46" s="43">
        <f t="shared" si="6"/>
        <v>35</v>
      </c>
      <c r="B46" s="15" t="s">
        <v>34</v>
      </c>
      <c r="C46" s="45">
        <f t="shared" si="12"/>
        <v>790</v>
      </c>
      <c r="D46" s="9">
        <v>0</v>
      </c>
      <c r="E46" s="9">
        <v>0</v>
      </c>
      <c r="F46" s="9">
        <v>190</v>
      </c>
      <c r="G46" s="9">
        <v>600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20">
        <v>0</v>
      </c>
      <c r="N46" s="39">
        <v>0</v>
      </c>
      <c r="O46" s="31">
        <v>0</v>
      </c>
      <c r="P46" s="9">
        <v>0</v>
      </c>
      <c r="Q46" s="6">
        <v>11</v>
      </c>
    </row>
    <row r="47" spans="1:17" ht="60.75" x14ac:dyDescent="0.25">
      <c r="A47" s="43">
        <f t="shared" si="6"/>
        <v>36</v>
      </c>
      <c r="B47" s="15" t="s">
        <v>35</v>
      </c>
      <c r="C47" s="45">
        <f t="shared" si="12"/>
        <v>1022.37</v>
      </c>
      <c r="D47" s="9">
        <v>0</v>
      </c>
      <c r="E47" s="9">
        <v>0</v>
      </c>
      <c r="F47" s="9">
        <v>416.4</v>
      </c>
      <c r="G47" s="9">
        <v>0</v>
      </c>
      <c r="H47" s="9">
        <v>0</v>
      </c>
      <c r="I47" s="9">
        <v>605.97</v>
      </c>
      <c r="J47" s="9">
        <v>0</v>
      </c>
      <c r="K47" s="9">
        <v>0</v>
      </c>
      <c r="L47" s="9">
        <v>0</v>
      </c>
      <c r="M47" s="20">
        <v>0</v>
      </c>
      <c r="N47" s="39">
        <v>0</v>
      </c>
      <c r="O47" s="31">
        <v>0</v>
      </c>
      <c r="P47" s="9">
        <v>0</v>
      </c>
      <c r="Q47" s="6">
        <v>17</v>
      </c>
    </row>
    <row r="48" spans="1:17" x14ac:dyDescent="0.25">
      <c r="A48" s="43">
        <f t="shared" si="6"/>
        <v>37</v>
      </c>
      <c r="B48" s="6" t="s">
        <v>24</v>
      </c>
      <c r="C48" s="45">
        <f t="shared" si="12"/>
        <v>142.80000000000001</v>
      </c>
      <c r="D48" s="9">
        <v>0</v>
      </c>
      <c r="E48" s="9">
        <v>0</v>
      </c>
      <c r="F48" s="9">
        <v>62.8</v>
      </c>
      <c r="G48" s="9">
        <v>0</v>
      </c>
      <c r="H48" s="9">
        <v>0</v>
      </c>
      <c r="I48" s="9">
        <v>80</v>
      </c>
      <c r="J48" s="9">
        <v>0</v>
      </c>
      <c r="K48" s="9">
        <v>0</v>
      </c>
      <c r="L48" s="9">
        <v>0</v>
      </c>
      <c r="M48" s="20">
        <v>0</v>
      </c>
      <c r="N48" s="39">
        <v>0</v>
      </c>
      <c r="O48" s="31">
        <v>0</v>
      </c>
      <c r="P48" s="9">
        <v>0</v>
      </c>
      <c r="Q48" s="6" t="s">
        <v>7</v>
      </c>
    </row>
    <row r="49" spans="1:17" x14ac:dyDescent="0.25">
      <c r="A49" s="43">
        <f t="shared" si="6"/>
        <v>38</v>
      </c>
      <c r="B49" s="6" t="s">
        <v>23</v>
      </c>
      <c r="C49" s="45">
        <f t="shared" si="12"/>
        <v>879.57</v>
      </c>
      <c r="D49" s="9">
        <v>0</v>
      </c>
      <c r="E49" s="9">
        <v>0</v>
      </c>
      <c r="F49" s="9">
        <v>353.6</v>
      </c>
      <c r="G49" s="9">
        <v>0</v>
      </c>
      <c r="H49" s="9">
        <v>0</v>
      </c>
      <c r="I49" s="9">
        <v>525.97</v>
      </c>
      <c r="J49" s="9">
        <v>0</v>
      </c>
      <c r="K49" s="9">
        <v>0</v>
      </c>
      <c r="L49" s="9">
        <v>0</v>
      </c>
      <c r="M49" s="20">
        <v>0</v>
      </c>
      <c r="N49" s="39">
        <v>0</v>
      </c>
      <c r="O49" s="31">
        <v>0</v>
      </c>
      <c r="P49" s="9">
        <v>0</v>
      </c>
      <c r="Q49" s="6" t="s">
        <v>7</v>
      </c>
    </row>
    <row r="50" spans="1:17" ht="144" customHeight="1" x14ac:dyDescent="0.25">
      <c r="A50" s="43">
        <f t="shared" si="6"/>
        <v>39</v>
      </c>
      <c r="B50" s="15" t="s">
        <v>36</v>
      </c>
      <c r="C50" s="45">
        <f t="shared" si="12"/>
        <v>1198.43</v>
      </c>
      <c r="D50" s="9">
        <v>0</v>
      </c>
      <c r="E50" s="9">
        <v>0</v>
      </c>
      <c r="F50" s="9">
        <v>0</v>
      </c>
      <c r="G50" s="9">
        <v>700</v>
      </c>
      <c r="H50" s="9">
        <v>0</v>
      </c>
      <c r="I50" s="9">
        <v>128.43</v>
      </c>
      <c r="J50" s="9">
        <v>300</v>
      </c>
      <c r="K50" s="9">
        <v>0</v>
      </c>
      <c r="L50" s="9">
        <v>0</v>
      </c>
      <c r="M50" s="20">
        <v>70</v>
      </c>
      <c r="N50" s="39">
        <v>0</v>
      </c>
      <c r="O50" s="31">
        <v>0</v>
      </c>
      <c r="P50" s="9">
        <v>0</v>
      </c>
      <c r="Q50" s="6">
        <v>18</v>
      </c>
    </row>
    <row r="51" spans="1:17" x14ac:dyDescent="0.25">
      <c r="A51" s="43">
        <f t="shared" si="6"/>
        <v>40</v>
      </c>
      <c r="B51" s="6" t="s">
        <v>24</v>
      </c>
      <c r="C51" s="45">
        <f t="shared" si="12"/>
        <v>251.4</v>
      </c>
      <c r="D51" s="9">
        <v>0</v>
      </c>
      <c r="E51" s="9">
        <v>0</v>
      </c>
      <c r="F51" s="9">
        <v>0</v>
      </c>
      <c r="G51" s="9">
        <v>200</v>
      </c>
      <c r="H51" s="9">
        <v>0</v>
      </c>
      <c r="I51" s="9">
        <v>51.4</v>
      </c>
      <c r="J51" s="9">
        <v>0</v>
      </c>
      <c r="K51" s="9">
        <v>0</v>
      </c>
      <c r="L51" s="9">
        <v>0</v>
      </c>
      <c r="M51" s="20">
        <v>0</v>
      </c>
      <c r="N51" s="39">
        <v>0</v>
      </c>
      <c r="O51" s="31">
        <v>0</v>
      </c>
      <c r="P51" s="9">
        <v>0</v>
      </c>
      <c r="Q51" s="6" t="s">
        <v>7</v>
      </c>
    </row>
    <row r="52" spans="1:17" x14ac:dyDescent="0.25">
      <c r="A52" s="43">
        <f t="shared" si="6"/>
        <v>41</v>
      </c>
      <c r="B52" s="6" t="s">
        <v>23</v>
      </c>
      <c r="C52" s="45">
        <f t="shared" si="12"/>
        <v>947.03</v>
      </c>
      <c r="D52" s="9">
        <v>0</v>
      </c>
      <c r="E52" s="9">
        <v>0</v>
      </c>
      <c r="F52" s="9">
        <v>0</v>
      </c>
      <c r="G52" s="9">
        <v>500</v>
      </c>
      <c r="H52" s="9">
        <v>0</v>
      </c>
      <c r="I52" s="9">
        <v>77.03</v>
      </c>
      <c r="J52" s="9">
        <v>300</v>
      </c>
      <c r="K52" s="9">
        <v>0</v>
      </c>
      <c r="L52" s="9">
        <v>0</v>
      </c>
      <c r="M52" s="20">
        <v>70</v>
      </c>
      <c r="N52" s="39">
        <v>0</v>
      </c>
      <c r="O52" s="31">
        <v>0</v>
      </c>
      <c r="P52" s="9">
        <v>0</v>
      </c>
      <c r="Q52" s="6" t="s">
        <v>7</v>
      </c>
    </row>
    <row r="53" spans="1:17" ht="36.75" x14ac:dyDescent="0.25">
      <c r="A53" s="43">
        <f t="shared" si="6"/>
        <v>42</v>
      </c>
      <c r="B53" s="15" t="s">
        <v>37</v>
      </c>
      <c r="C53" s="45">
        <f t="shared" si="12"/>
        <v>3839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650</v>
      </c>
      <c r="J53" s="9">
        <v>3189</v>
      </c>
      <c r="K53" s="9">
        <v>0</v>
      </c>
      <c r="L53" s="9">
        <v>0</v>
      </c>
      <c r="M53" s="20">
        <v>0</v>
      </c>
      <c r="N53" s="39">
        <v>0</v>
      </c>
      <c r="O53" s="31">
        <v>0</v>
      </c>
      <c r="P53" s="9">
        <v>0</v>
      </c>
      <c r="Q53" s="6">
        <v>19</v>
      </c>
    </row>
    <row r="54" spans="1:17" ht="48.75" x14ac:dyDescent="0.25">
      <c r="A54" s="43">
        <f t="shared" si="6"/>
        <v>43</v>
      </c>
      <c r="B54" s="15" t="s">
        <v>38</v>
      </c>
      <c r="C54" s="45">
        <f t="shared" si="12"/>
        <v>1130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600</v>
      </c>
      <c r="K54" s="9">
        <v>0</v>
      </c>
      <c r="L54" s="9">
        <v>0</v>
      </c>
      <c r="M54" s="20">
        <v>530</v>
      </c>
      <c r="N54" s="35">
        <v>0</v>
      </c>
      <c r="O54" s="20">
        <v>0</v>
      </c>
      <c r="P54" s="19">
        <v>0</v>
      </c>
      <c r="Q54" s="6">
        <v>20</v>
      </c>
    </row>
    <row r="55" spans="1:17" ht="60.75" x14ac:dyDescent="0.25">
      <c r="A55" s="43">
        <f t="shared" si="6"/>
        <v>44</v>
      </c>
      <c r="B55" s="15" t="s">
        <v>39</v>
      </c>
      <c r="C55" s="45">
        <v>40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10</v>
      </c>
      <c r="L55" s="9">
        <v>10</v>
      </c>
      <c r="M55" s="20">
        <v>5</v>
      </c>
      <c r="N55" s="35">
        <v>5</v>
      </c>
      <c r="O55" s="20">
        <v>5</v>
      </c>
      <c r="P55" s="19">
        <v>5</v>
      </c>
      <c r="Q55" s="6">
        <v>21</v>
      </c>
    </row>
    <row r="56" spans="1:17" ht="36.75" x14ac:dyDescent="0.25">
      <c r="A56" s="43">
        <f t="shared" si="6"/>
        <v>45</v>
      </c>
      <c r="B56" s="15" t="s">
        <v>40</v>
      </c>
      <c r="C56" s="45">
        <f t="shared" si="12"/>
        <v>980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590</v>
      </c>
      <c r="L56" s="16">
        <v>390</v>
      </c>
      <c r="M56" s="21">
        <v>0</v>
      </c>
      <c r="N56" s="36">
        <v>0</v>
      </c>
      <c r="O56" s="20">
        <v>0</v>
      </c>
      <c r="P56" s="19">
        <v>0</v>
      </c>
      <c r="Q56" s="6">
        <v>22</v>
      </c>
    </row>
    <row r="57" spans="1:17" ht="84.75" x14ac:dyDescent="0.25">
      <c r="A57" s="43">
        <f t="shared" si="6"/>
        <v>46</v>
      </c>
      <c r="B57" s="15" t="s">
        <v>41</v>
      </c>
      <c r="C57" s="45">
        <f>D57+E57+F57+G57+H57+I57+J57+K57+L57+M57+N57+O57+P57</f>
        <v>699.8889999999999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1">
        <v>0</v>
      </c>
      <c r="N57" s="36">
        <v>235</v>
      </c>
      <c r="O57" s="20">
        <v>238.29</v>
      </c>
      <c r="P57" s="19">
        <v>226.59899999999999</v>
      </c>
      <c r="Q57" s="27">
        <v>23</v>
      </c>
    </row>
  </sheetData>
  <mergeCells count="23">
    <mergeCell ref="B26:P26"/>
    <mergeCell ref="A8:A10"/>
    <mergeCell ref="B8:B10"/>
    <mergeCell ref="B32:Q32"/>
    <mergeCell ref="B15:Q15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J1:Q3"/>
    <mergeCell ref="C5:M7"/>
    <mergeCell ref="Q8:Q10"/>
    <mergeCell ref="P9:P10"/>
    <mergeCell ref="C8:P8"/>
    <mergeCell ref="C9:C10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2024-02-28T04:13:59Z</cp:lastPrinted>
  <dcterms:created xsi:type="dcterms:W3CDTF">2023-02-28T11:55:21Z</dcterms:created>
  <dcterms:modified xsi:type="dcterms:W3CDTF">2024-03-11T11:15:47Z</dcterms:modified>
</cp:coreProperties>
</file>