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Прил 2 МП &quot;РФКСиПМ в ГО НС&quot;" sheetId="1" r:id="rId1"/>
  </sheets>
  <definedNames/>
  <calcPr fullCalcOnLoad="1"/>
</workbook>
</file>

<file path=xl/sharedStrings.xml><?xml version="1.0" encoding="utf-8"?>
<sst xmlns="http://schemas.openxmlformats.org/spreadsheetml/2006/main" count="444" uniqueCount="86">
  <si>
    <t xml:space="preserve">План мероприятий муниципальной программы </t>
  </si>
  <si>
    <t>«Развитие физической культуры, спорта и молодежной политики в городском округе Нижняя Салда до 2020 года»</t>
  </si>
  <si>
    <t>всего</t>
  </si>
  <si>
    <t>в том числе</t>
  </si>
  <si>
    <t>Х</t>
  </si>
  <si>
    <t>местный бюджет</t>
  </si>
  <si>
    <t>областной бюджет</t>
  </si>
  <si>
    <t>Прочие нужды</t>
  </si>
  <si>
    <t xml:space="preserve">Мероприятие 1 </t>
  </si>
  <si>
    <t>Мероприятие 2.</t>
  </si>
  <si>
    <t>17,18,19</t>
  </si>
  <si>
    <t>Мероприятие 4.</t>
  </si>
  <si>
    <t>№ строки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</si>
  <si>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</si>
  <si>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</si>
  <si>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</si>
  <si>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</si>
  <si>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</si>
  <si>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</si>
  <si>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</si>
  <si>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Погашение кредиторской задолженности прошлых лет:</t>
  </si>
  <si>
    <t>внебюджетные источники</t>
  </si>
  <si>
    <t>федеральный бюджет</t>
  </si>
  <si>
    <t>федеральный  бюджет</t>
  </si>
  <si>
    <t>Всего по направлению "Капитальные вложения", в том числе</t>
  </si>
  <si>
    <t>Капитальные вложения</t>
  </si>
  <si>
    <t>Мероприятие 1.</t>
  </si>
  <si>
    <t>Мероприятие 3.</t>
  </si>
  <si>
    <t xml:space="preserve">Мероприятие 3. </t>
  </si>
  <si>
    <t>ВСЕГО по муниципальной Программе,</t>
  </si>
  <si>
    <t>Подпрограмма 1. «Развитие физической культуры и спорта в городском округе Нижняя Салда»</t>
  </si>
  <si>
    <t>ВСЕГО по Подпрограмме 1 муниципальной Программы, в том числе:</t>
  </si>
  <si>
    <t>ВСЕГО по Подпрограмме 2 муниципальной Программы, в том числе:</t>
  </si>
  <si>
    <t xml:space="preserve"> 1. Капитальные вложения</t>
  </si>
  <si>
    <t>Бюджетные инвестиции в объекты капитального строительства, ВСЕГО, в том числе</t>
  </si>
  <si>
    <t>Подпрограмма 3. «Развитие образования в сфере физической культуры и спорта в городском округе Нижняя Салда»</t>
  </si>
  <si>
    <t>ВСЕГО по Подпрограмме 3 муниципальной Программы, в том числе:</t>
  </si>
  <si>
    <t>Подпрограмма 4. «Развитие потенциала молодёжи в городском округе Нижняя Салда»</t>
  </si>
  <si>
    <t>ВСЕГО по Подпрограмме 4 муниципальной Программы, в том числе:</t>
  </si>
  <si>
    <t>ВСЕГО по Подпрограмме 5 муниципальной Программы, в том числе:</t>
  </si>
  <si>
    <t>Наименование мероприятия/Источники расходов на финансирование</t>
  </si>
  <si>
    <t>Объемы расходов на выполнение мероприятия за счет источников ресурсного обеспечения, руб.</t>
  </si>
  <si>
    <t>Номер строки целевого показателя, на достижение которого направлены мероприятия</t>
  </si>
  <si>
    <t>Приложение № 2 к муниципальной Программе</t>
  </si>
  <si>
    <t xml:space="preserve">«Развитие физической культуры, спорта и молодежной </t>
  </si>
  <si>
    <t>политики в городском округе Нижняя Салда до 2020 года»</t>
  </si>
  <si>
    <t>Приложение</t>
  </si>
  <si>
    <t>к постановлению администрации городского округа</t>
  </si>
  <si>
    <t>Организация предоставления дополнительного образования детей в муниципальных организациях дополнительного образования спортивной направленности.</t>
  </si>
  <si>
    <t>X</t>
  </si>
  <si>
    <t>1.1. Бюджетные инвестиции в объекты капитального строительства</t>
  </si>
  <si>
    <t>Развитие материально-технической базы для дополнительного образования детей детско-юношеской спортивной школы</t>
  </si>
  <si>
    <t>ВСЕГО по Подпрограмме 6 муниципальной Программы, в том числе:</t>
  </si>
  <si>
    <t>Обеспечение осуществления мероприятий по патриотическому воспитанию граждан. ВСЕГО, в том числе:</t>
  </si>
  <si>
    <t>Приобретение оборудования и инвентаря для организаций, занимающихся патриотическим воспитанием  и допризывной подготовкой к военной службе. ВСЕГО, в том числе:</t>
  </si>
  <si>
    <t>Обеспечение осуществления мероприятий по работе с молодежью. ВСЕГО, в том числе:</t>
  </si>
  <si>
    <t>Подпрограмма 2. «Развитие инфраструктуры спортивных сооружений городского округа Нижняя Салда»</t>
  </si>
  <si>
    <t>Организация и проведение военно-спортивных игр. ВСЕГО, в том числе:</t>
  </si>
  <si>
    <t>Развитие инфраструктуры спортивных сооружений</t>
  </si>
  <si>
    <t xml:space="preserve">Мероприятие 4. </t>
  </si>
  <si>
    <t>Создание спортивной площадки (оснащение спортивным оборудованием)</t>
  </si>
  <si>
    <t>Подпрограмма 6.  «Патриотическое воспитание граждан в городском округе Нижняя Салда»</t>
  </si>
  <si>
    <t>Городские мероприятия в сфере спорта в том числе:</t>
  </si>
  <si>
    <t>4,5,6,8,9,11</t>
  </si>
  <si>
    <t>17,18,19,20</t>
  </si>
  <si>
    <t>30,32,34</t>
  </si>
  <si>
    <t>46,47,49</t>
  </si>
  <si>
    <t>38,39,40,42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</si>
  <si>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</si>
  <si>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"Субсидии некоммерческим организациям (за исключением государственных(муниципальных учреждений)</t>
  </si>
  <si>
    <t>Мероприятие 1. Оказание услуг при проведение мероприятий патриотической направленности</t>
  </si>
  <si>
    <t>Организация, предоставления услуг (выполнения работ) в сфере физической культуры и спорта</t>
  </si>
  <si>
    <t xml:space="preserve"> Разработка проектно-сметной документации на строительство физкультурно-оздоровительного комплекса</t>
  </si>
  <si>
    <t>Строительство лыжной базы</t>
  </si>
  <si>
    <t>Подпрограмма 5. «Обеспечение реализации муниципальной программы «Развитие физической культуры, спорта и молодежной политики в городском округе Нижняя Салда до 2020 года»</t>
  </si>
  <si>
    <t xml:space="preserve">Обеспечение деятельности аппарата управления молодежной политики и спорта </t>
  </si>
  <si>
    <t>Обеспечение деятельности МКУ "ЦБУМПиС"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</si>
  <si>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</si>
  <si>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Мероприятие 4. Реализация мер по поэтапному повышению средней заработной платы педагогических работников муниципальных образовательных организаций дополнительного образования (ДЮСШ)</t>
  </si>
  <si>
    <t>федералный бюджет</t>
  </si>
  <si>
    <t>Нижняя Салда  от ____________   № ____</t>
  </si>
  <si>
    <t>Оплата расходов, связанных с участием  граждан  в возрасте от 14 до 18 лет в военно-спортивных играх и оборонно-спортивных оздоровительных лагерях на территории Свердловской области. ВСЕГО, в том числе:</t>
  </si>
  <si>
    <t>Мероприятие 5.</t>
  </si>
  <si>
    <t>организация и проведение мероприятий по профилактике экстремизма и терроризма в молодежной сфере. ВСЕГО, в том числе:</t>
  </si>
  <si>
    <t>Мероприятие 13.Субсидии некоммерческим организациям (за исключением государственных (муниципальных) учреждений)</t>
  </si>
  <si>
    <r>
      <rPr>
        <b/>
        <sz val="13"/>
        <rFont val="Times New Roman"/>
        <family val="1"/>
      </rPr>
      <t>Мероприятие 4.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Ремонт зданий(помещений), спортивных сооружений МБУ "СОК"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</si>
</sst>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b/>
      <sz val="13"/>
      <name val="Calibri"/>
      <family val="2"/>
    </font>
    <font>
      <sz val="12"/>
      <name val="Times New Roman"/>
      <family val="1"/>
    </font>
    <font>
      <sz val="13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35" borderId="1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8"/>
  <sheetViews>
    <sheetView tabSelected="1" zoomScale="85" zoomScaleNormal="85" zoomScalePageLayoutView="0" workbookViewId="0" topLeftCell="A234">
      <selection activeCell="A1" sqref="A1:L248"/>
    </sheetView>
  </sheetViews>
  <sheetFormatPr defaultColWidth="9.140625" defaultRowHeight="15"/>
  <cols>
    <col min="1" max="1" width="5.28125" style="49" customWidth="1"/>
    <col min="2" max="2" width="27.7109375" style="51" customWidth="1"/>
    <col min="3" max="3" width="0.42578125" style="49" hidden="1" customWidth="1"/>
    <col min="4" max="4" width="18.28125" style="49" customWidth="1"/>
    <col min="5" max="6" width="17.140625" style="49" customWidth="1"/>
    <col min="7" max="7" width="16.7109375" style="49" customWidth="1"/>
    <col min="8" max="9" width="17.57421875" style="52" customWidth="1"/>
    <col min="10" max="10" width="19.7109375" style="52" customWidth="1"/>
    <col min="11" max="11" width="21.00390625" style="52" customWidth="1"/>
    <col min="12" max="12" width="20.57421875" style="49" customWidth="1"/>
    <col min="13" max="24" width="9.140625" style="4" customWidth="1"/>
    <col min="25" max="16384" width="9.140625" style="1" customWidth="1"/>
  </cols>
  <sheetData>
    <row r="1" spans="1:12" ht="15" customHeight="1">
      <c r="A1" s="39"/>
      <c r="B1" s="39"/>
      <c r="C1" s="39"/>
      <c r="D1" s="39"/>
      <c r="E1" s="39"/>
      <c r="F1" s="39"/>
      <c r="G1" s="39"/>
      <c r="H1" s="89" t="s">
        <v>46</v>
      </c>
      <c r="I1" s="89"/>
      <c r="J1" s="89"/>
      <c r="K1" s="89"/>
      <c r="L1" s="89"/>
    </row>
    <row r="2" spans="1:12" ht="15" customHeight="1">
      <c r="A2" s="39"/>
      <c r="B2" s="39"/>
      <c r="C2" s="39"/>
      <c r="D2" s="39"/>
      <c r="E2" s="39"/>
      <c r="F2" s="39"/>
      <c r="G2" s="39"/>
      <c r="H2" s="89" t="s">
        <v>47</v>
      </c>
      <c r="I2" s="89"/>
      <c r="J2" s="89"/>
      <c r="K2" s="89"/>
      <c r="L2" s="89"/>
    </row>
    <row r="3" spans="1:12" ht="15.75">
      <c r="A3" s="39"/>
      <c r="B3" s="39"/>
      <c r="C3" s="39"/>
      <c r="D3" s="39"/>
      <c r="E3" s="39"/>
      <c r="F3" s="39"/>
      <c r="G3" s="39"/>
      <c r="H3" s="89" t="s">
        <v>80</v>
      </c>
      <c r="I3" s="89"/>
      <c r="J3" s="89"/>
      <c r="K3" s="89"/>
      <c r="L3" s="89"/>
    </row>
    <row r="4" spans="1:12" ht="15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5.75" customHeight="1">
      <c r="A5" s="40"/>
      <c r="B5" s="40"/>
      <c r="C5" s="40"/>
      <c r="D5" s="40"/>
      <c r="E5" s="40"/>
      <c r="F5" s="40"/>
      <c r="G5" s="40"/>
      <c r="H5" s="90" t="s">
        <v>43</v>
      </c>
      <c r="I5" s="90"/>
      <c r="J5" s="90"/>
      <c r="K5" s="90"/>
      <c r="L5" s="90"/>
    </row>
    <row r="6" spans="1:12" ht="15.75" customHeight="1">
      <c r="A6" s="40"/>
      <c r="B6" s="40"/>
      <c r="C6" s="40"/>
      <c r="D6" s="40"/>
      <c r="E6" s="40"/>
      <c r="F6" s="40"/>
      <c r="G6" s="40"/>
      <c r="H6" s="90" t="s">
        <v>44</v>
      </c>
      <c r="I6" s="90"/>
      <c r="J6" s="90"/>
      <c r="K6" s="90"/>
      <c r="L6" s="90"/>
    </row>
    <row r="7" spans="1:12" ht="15.75" customHeight="1">
      <c r="A7" s="40"/>
      <c r="B7" s="40"/>
      <c r="C7" s="40"/>
      <c r="D7" s="40"/>
      <c r="E7" s="40"/>
      <c r="F7" s="40"/>
      <c r="G7" s="40"/>
      <c r="H7" s="90" t="s">
        <v>45</v>
      </c>
      <c r="I7" s="90"/>
      <c r="J7" s="90"/>
      <c r="K7" s="90"/>
      <c r="L7" s="90"/>
    </row>
    <row r="8" spans="1:12" ht="15.75" customHeight="1">
      <c r="A8" s="40"/>
      <c r="B8" s="40"/>
      <c r="C8" s="40"/>
      <c r="D8" s="40"/>
      <c r="E8" s="40"/>
      <c r="F8" s="40"/>
      <c r="G8" s="40"/>
      <c r="H8" s="41"/>
      <c r="I8" s="41"/>
      <c r="J8" s="41"/>
      <c r="K8" s="41"/>
      <c r="L8" s="42"/>
    </row>
    <row r="9" spans="1:12" ht="16.5" customHeight="1">
      <c r="A9" s="81" t="s">
        <v>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ht="18" customHeight="1">
      <c r="A10" s="81" t="s">
        <v>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2" ht="90" customHeight="1">
      <c r="A11" s="82" t="s">
        <v>12</v>
      </c>
      <c r="B11" s="82" t="s">
        <v>40</v>
      </c>
      <c r="C11" s="43"/>
      <c r="D11" s="82" t="s">
        <v>41</v>
      </c>
      <c r="E11" s="82"/>
      <c r="F11" s="82"/>
      <c r="G11" s="82"/>
      <c r="H11" s="82"/>
      <c r="I11" s="82"/>
      <c r="J11" s="82"/>
      <c r="K11" s="82"/>
      <c r="L11" s="82" t="s">
        <v>42</v>
      </c>
    </row>
    <row r="12" spans="1:12" ht="27" customHeight="1">
      <c r="A12" s="82"/>
      <c r="B12" s="82"/>
      <c r="C12" s="43"/>
      <c r="D12" s="43" t="s">
        <v>2</v>
      </c>
      <c r="E12" s="43" t="s">
        <v>13</v>
      </c>
      <c r="F12" s="43" t="s">
        <v>14</v>
      </c>
      <c r="G12" s="43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  <c r="L12" s="82"/>
    </row>
    <row r="13" spans="1:12" ht="16.5">
      <c r="A13" s="43">
        <v>1</v>
      </c>
      <c r="B13" s="79">
        <v>2</v>
      </c>
      <c r="C13" s="79"/>
      <c r="D13" s="43">
        <v>3</v>
      </c>
      <c r="E13" s="43">
        <v>4</v>
      </c>
      <c r="F13" s="43">
        <v>5</v>
      </c>
      <c r="G13" s="43">
        <v>6</v>
      </c>
      <c r="H13" s="12">
        <v>7</v>
      </c>
      <c r="I13" s="12">
        <v>8</v>
      </c>
      <c r="J13" s="12">
        <v>9</v>
      </c>
      <c r="K13" s="12">
        <v>10</v>
      </c>
      <c r="L13" s="43">
        <v>11</v>
      </c>
    </row>
    <row r="14" spans="1:12" ht="50.25" customHeight="1">
      <c r="A14" s="84">
        <v>1</v>
      </c>
      <c r="B14" s="44" t="s">
        <v>29</v>
      </c>
      <c r="C14" s="45"/>
      <c r="D14" s="83">
        <f>D18+D17</f>
        <v>159111023.82999998</v>
      </c>
      <c r="E14" s="78">
        <f>SUM(E16:E19)</f>
        <v>14511418</v>
      </c>
      <c r="F14" s="78">
        <f aca="true" t="shared" si="0" ref="F14:K14">SUM(F16:F19)</f>
        <v>15620059.830000002</v>
      </c>
      <c r="G14" s="78">
        <f t="shared" si="0"/>
        <v>17716061</v>
      </c>
      <c r="H14" s="77">
        <f t="shared" si="0"/>
        <v>18566365</v>
      </c>
      <c r="I14" s="77">
        <f>SUM(I16:I19)</f>
        <v>38868618</v>
      </c>
      <c r="J14" s="77">
        <f t="shared" si="0"/>
        <v>30091399</v>
      </c>
      <c r="K14" s="77">
        <f t="shared" si="0"/>
        <v>23737103</v>
      </c>
      <c r="L14" s="82" t="s">
        <v>49</v>
      </c>
    </row>
    <row r="15" spans="1:12" ht="20.25" customHeight="1">
      <c r="A15" s="84"/>
      <c r="B15" s="46" t="s">
        <v>3</v>
      </c>
      <c r="C15" s="47"/>
      <c r="D15" s="83"/>
      <c r="E15" s="78"/>
      <c r="F15" s="78"/>
      <c r="G15" s="78"/>
      <c r="H15" s="77"/>
      <c r="I15" s="77"/>
      <c r="J15" s="77"/>
      <c r="K15" s="77"/>
      <c r="L15" s="82"/>
    </row>
    <row r="16" spans="1:12" ht="16.5">
      <c r="A16" s="43">
        <v>2</v>
      </c>
      <c r="B16" s="80" t="s">
        <v>22</v>
      </c>
      <c r="C16" s="80"/>
      <c r="D16" s="48">
        <f>SUM(E16:K16)</f>
        <v>0</v>
      </c>
      <c r="E16" s="48">
        <f aca="true" t="shared" si="1" ref="E16:K16">E22+E28</f>
        <v>0</v>
      </c>
      <c r="F16" s="48">
        <f t="shared" si="1"/>
        <v>0</v>
      </c>
      <c r="G16" s="4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43" t="s">
        <v>49</v>
      </c>
    </row>
    <row r="17" spans="1:24" s="3" customFormat="1" ht="16.5">
      <c r="A17" s="12">
        <v>3</v>
      </c>
      <c r="B17" s="53" t="s">
        <v>6</v>
      </c>
      <c r="C17" s="53"/>
      <c r="D17" s="8">
        <f>SUM(E17:K17)</f>
        <v>13892747</v>
      </c>
      <c r="E17" s="8">
        <f aca="true" t="shared" si="2" ref="E17:F19">E23+E29</f>
        <v>162900</v>
      </c>
      <c r="F17" s="8">
        <f t="shared" si="2"/>
        <v>91000</v>
      </c>
      <c r="G17" s="8">
        <f aca="true" t="shared" si="3" ref="G17:K19">G23+G29</f>
        <v>87200</v>
      </c>
      <c r="H17" s="8">
        <f>H23+H29</f>
        <v>474609</v>
      </c>
      <c r="I17" s="8">
        <f>I23+I29</f>
        <v>13077038</v>
      </c>
      <c r="J17" s="8">
        <f t="shared" si="3"/>
        <v>0</v>
      </c>
      <c r="K17" s="8">
        <f t="shared" si="3"/>
        <v>0</v>
      </c>
      <c r="L17" s="12" t="s">
        <v>49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s="3" customFormat="1" ht="16.5">
      <c r="A18" s="12">
        <v>4</v>
      </c>
      <c r="B18" s="53" t="s">
        <v>5</v>
      </c>
      <c r="C18" s="53"/>
      <c r="D18" s="8">
        <f>E18+F18+G18+H18+I18+J18+K18</f>
        <v>145218276.82999998</v>
      </c>
      <c r="E18" s="8">
        <f t="shared" si="2"/>
        <v>14348518</v>
      </c>
      <c r="F18" s="8">
        <f t="shared" si="2"/>
        <v>15529059.830000002</v>
      </c>
      <c r="G18" s="8">
        <f t="shared" si="3"/>
        <v>17628861</v>
      </c>
      <c r="H18" s="8">
        <f t="shared" si="3"/>
        <v>18091756</v>
      </c>
      <c r="I18" s="8">
        <v>25791580</v>
      </c>
      <c r="J18" s="8">
        <f t="shared" si="3"/>
        <v>30091399</v>
      </c>
      <c r="K18" s="8">
        <f t="shared" si="3"/>
        <v>23737103</v>
      </c>
      <c r="L18" s="12" t="s">
        <v>49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12" ht="16.5">
      <c r="A19" s="12">
        <v>5</v>
      </c>
      <c r="B19" s="53" t="s">
        <v>21</v>
      </c>
      <c r="C19" s="53"/>
      <c r="D19" s="8">
        <f>SUM(E19:K19)</f>
        <v>0</v>
      </c>
      <c r="E19" s="8">
        <f t="shared" si="2"/>
        <v>0</v>
      </c>
      <c r="F19" s="8">
        <f t="shared" si="2"/>
        <v>0</v>
      </c>
      <c r="G19" s="8">
        <f t="shared" si="3"/>
        <v>0</v>
      </c>
      <c r="H19" s="8">
        <f t="shared" si="3"/>
        <v>0</v>
      </c>
      <c r="I19" s="8">
        <f t="shared" si="3"/>
        <v>0</v>
      </c>
      <c r="J19" s="8">
        <f t="shared" si="3"/>
        <v>0</v>
      </c>
      <c r="K19" s="8">
        <f t="shared" si="3"/>
        <v>0</v>
      </c>
      <c r="L19" s="12" t="s">
        <v>49</v>
      </c>
    </row>
    <row r="20" spans="1:12" ht="16.5">
      <c r="A20" s="66" t="s">
        <v>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6.5">
      <c r="A21" s="14">
        <v>6</v>
      </c>
      <c r="B21" s="14" t="s">
        <v>7</v>
      </c>
      <c r="C21" s="14"/>
      <c r="D21" s="11">
        <f>SUM(E21:K21)</f>
        <v>122620371.12</v>
      </c>
      <c r="E21" s="11">
        <f>SUM(E22:E25)</f>
        <v>14468856</v>
      </c>
      <c r="F21" s="11">
        <f aca="true" t="shared" si="4" ref="F21:K21">SUM(F22:F25)</f>
        <v>15620059.830000002</v>
      </c>
      <c r="G21" s="11">
        <f t="shared" si="4"/>
        <v>16641202.5</v>
      </c>
      <c r="H21" s="11">
        <f t="shared" si="4"/>
        <v>17936661</v>
      </c>
      <c r="I21" s="11">
        <f t="shared" si="4"/>
        <v>23031689.79</v>
      </c>
      <c r="J21" s="11">
        <f t="shared" si="4"/>
        <v>17591319</v>
      </c>
      <c r="K21" s="11">
        <f t="shared" si="4"/>
        <v>17330583</v>
      </c>
      <c r="L21" s="12" t="s">
        <v>4</v>
      </c>
    </row>
    <row r="22" spans="1:12" ht="16.5">
      <c r="A22" s="12">
        <v>7</v>
      </c>
      <c r="B22" s="53" t="s">
        <v>22</v>
      </c>
      <c r="C22" s="53"/>
      <c r="D22" s="11">
        <f>SUM(E22:K22)</f>
        <v>0</v>
      </c>
      <c r="E22" s="8">
        <f aca="true" t="shared" si="5" ref="E22:K22">E40+E123+E157+E175+E213</f>
        <v>0</v>
      </c>
      <c r="F22" s="8">
        <f t="shared" si="5"/>
        <v>0</v>
      </c>
      <c r="G22" s="8">
        <f t="shared" si="5"/>
        <v>0</v>
      </c>
      <c r="H22" s="8">
        <f t="shared" si="5"/>
        <v>0</v>
      </c>
      <c r="I22" s="8">
        <f t="shared" si="5"/>
        <v>0</v>
      </c>
      <c r="J22" s="8">
        <f t="shared" si="5"/>
        <v>0</v>
      </c>
      <c r="K22" s="8">
        <f t="shared" si="5"/>
        <v>0</v>
      </c>
      <c r="L22" s="12" t="s">
        <v>4</v>
      </c>
    </row>
    <row r="23" spans="1:24" s="3" customFormat="1" ht="16.5">
      <c r="A23" s="12">
        <v>8</v>
      </c>
      <c r="B23" s="53" t="s">
        <v>6</v>
      </c>
      <c r="C23" s="53"/>
      <c r="D23" s="11">
        <f>SUM(E23:K23)</f>
        <v>1416647</v>
      </c>
      <c r="E23" s="8">
        <f aca="true" t="shared" si="6" ref="E23:G25">E41+E124+E158+E176+E214</f>
        <v>162900</v>
      </c>
      <c r="F23" s="8">
        <f t="shared" si="6"/>
        <v>91000</v>
      </c>
      <c r="G23" s="8">
        <f t="shared" si="6"/>
        <v>87200</v>
      </c>
      <c r="H23" s="8">
        <f>H41+H124+H158+H214+H176+H70</f>
        <v>474609</v>
      </c>
      <c r="I23" s="8">
        <f>I41+I124+I158+I176+I214+I76+I226</f>
        <v>600938</v>
      </c>
      <c r="J23" s="8">
        <f aca="true" t="shared" si="7" ref="I23:K25">J41+J124+J158+J176+J214</f>
        <v>0</v>
      </c>
      <c r="K23" s="8">
        <f t="shared" si="7"/>
        <v>0</v>
      </c>
      <c r="L23" s="12" t="s">
        <v>4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12" ht="16.5">
      <c r="A24" s="12">
        <v>9</v>
      </c>
      <c r="B24" s="53" t="s">
        <v>5</v>
      </c>
      <c r="C24" s="53"/>
      <c r="D24" s="11">
        <f>SUM(E24:K24)</f>
        <v>121203724.12</v>
      </c>
      <c r="E24" s="8">
        <f t="shared" si="6"/>
        <v>14305956</v>
      </c>
      <c r="F24" s="8">
        <f t="shared" si="6"/>
        <v>15529059.830000002</v>
      </c>
      <c r="G24" s="8">
        <f t="shared" si="6"/>
        <v>16554002.5</v>
      </c>
      <c r="H24" s="8">
        <f>H42+H125+H159+H177+H215+H77</f>
        <v>17462052</v>
      </c>
      <c r="I24" s="8">
        <f>I42+I125+I159+I177+I215</f>
        <v>22430751.79</v>
      </c>
      <c r="J24" s="8">
        <f t="shared" si="7"/>
        <v>17591319</v>
      </c>
      <c r="K24" s="8">
        <f t="shared" si="7"/>
        <v>17330583</v>
      </c>
      <c r="L24" s="12" t="s">
        <v>4</v>
      </c>
    </row>
    <row r="25" spans="1:12" ht="16.5">
      <c r="A25" s="12">
        <v>10</v>
      </c>
      <c r="B25" s="53" t="s">
        <v>21</v>
      </c>
      <c r="C25" s="53"/>
      <c r="D25" s="11">
        <f>SUM(E25:K25)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>H43+H126+H160+H178+H216</f>
        <v>0</v>
      </c>
      <c r="I25" s="8">
        <f t="shared" si="7"/>
        <v>0</v>
      </c>
      <c r="J25" s="8">
        <f t="shared" si="7"/>
        <v>0</v>
      </c>
      <c r="K25" s="8">
        <f t="shared" si="7"/>
        <v>0</v>
      </c>
      <c r="L25" s="12" t="s">
        <v>4</v>
      </c>
    </row>
    <row r="26" spans="1:12" ht="16.5">
      <c r="A26" s="66" t="s">
        <v>25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2" ht="33">
      <c r="A27" s="12">
        <v>11</v>
      </c>
      <c r="B27" s="14" t="s">
        <v>25</v>
      </c>
      <c r="C27" s="12"/>
      <c r="D27" s="11">
        <f>SUM(E27:K27)</f>
        <v>36202124.5</v>
      </c>
      <c r="E27" s="11">
        <f>SUM(E28:E31)</f>
        <v>42562</v>
      </c>
      <c r="F27" s="11">
        <f aca="true" t="shared" si="8" ref="F27:K27">SUM(F28:F31)</f>
        <v>0</v>
      </c>
      <c r="G27" s="11">
        <f t="shared" si="8"/>
        <v>1074858.5</v>
      </c>
      <c r="H27" s="11">
        <f t="shared" si="8"/>
        <v>629704</v>
      </c>
      <c r="I27" s="11">
        <f>SUM(I28:I31)</f>
        <v>15548400</v>
      </c>
      <c r="J27" s="11">
        <f t="shared" si="8"/>
        <v>12500080</v>
      </c>
      <c r="K27" s="11">
        <f t="shared" si="8"/>
        <v>6406520</v>
      </c>
      <c r="L27" s="58" t="s">
        <v>10</v>
      </c>
    </row>
    <row r="28" spans="1:12" ht="16.5">
      <c r="A28" s="12">
        <v>12</v>
      </c>
      <c r="B28" s="53" t="s">
        <v>22</v>
      </c>
      <c r="C28" s="53"/>
      <c r="D28" s="11">
        <f>SUM(E28:K28)</f>
        <v>0</v>
      </c>
      <c r="E28" s="8">
        <f aca="true" t="shared" si="9" ref="E28:K28">E81</f>
        <v>0</v>
      </c>
      <c r="F28" s="8">
        <f t="shared" si="9"/>
        <v>0</v>
      </c>
      <c r="G28" s="8">
        <f t="shared" si="9"/>
        <v>0</v>
      </c>
      <c r="H28" s="8">
        <f t="shared" si="9"/>
        <v>0</v>
      </c>
      <c r="I28" s="8">
        <f t="shared" si="9"/>
        <v>0</v>
      </c>
      <c r="J28" s="8">
        <f t="shared" si="9"/>
        <v>0</v>
      </c>
      <c r="K28" s="8">
        <f t="shared" si="9"/>
        <v>0</v>
      </c>
      <c r="L28" s="58"/>
    </row>
    <row r="29" spans="1:24" s="3" customFormat="1" ht="16.5">
      <c r="A29" s="12">
        <v>13</v>
      </c>
      <c r="B29" s="53" t="s">
        <v>6</v>
      </c>
      <c r="C29" s="53"/>
      <c r="D29" s="11">
        <f>SUM(E29:K29)</f>
        <v>12476100</v>
      </c>
      <c r="E29" s="8">
        <f aca="true" t="shared" si="10" ref="E29:J31">E82</f>
        <v>0</v>
      </c>
      <c r="F29" s="8">
        <f t="shared" si="10"/>
        <v>0</v>
      </c>
      <c r="G29" s="8">
        <f t="shared" si="10"/>
        <v>0</v>
      </c>
      <c r="H29" s="8">
        <f>H82</f>
        <v>0</v>
      </c>
      <c r="I29" s="8">
        <f>I82</f>
        <v>12476100</v>
      </c>
      <c r="J29" s="8">
        <f>J82</f>
        <v>0</v>
      </c>
      <c r="K29" s="8">
        <f>K82</f>
        <v>0</v>
      </c>
      <c r="L29" s="12" t="s">
        <v>49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12" ht="16.5">
      <c r="A30" s="12">
        <v>14</v>
      </c>
      <c r="B30" s="53" t="s">
        <v>5</v>
      </c>
      <c r="C30" s="53"/>
      <c r="D30" s="11">
        <f>SUM(E30:K30)</f>
        <v>23726024.5</v>
      </c>
      <c r="E30" s="8">
        <f>E83</f>
        <v>42562</v>
      </c>
      <c r="F30" s="8">
        <f t="shared" si="10"/>
        <v>0</v>
      </c>
      <c r="G30" s="8">
        <f t="shared" si="10"/>
        <v>1074858.5</v>
      </c>
      <c r="H30" s="8">
        <f>H83</f>
        <v>629704</v>
      </c>
      <c r="I30" s="8">
        <f>I83</f>
        <v>3072300</v>
      </c>
      <c r="J30" s="8">
        <f t="shared" si="10"/>
        <v>12500080</v>
      </c>
      <c r="K30" s="8">
        <f>K83</f>
        <v>6406520</v>
      </c>
      <c r="L30" s="12" t="s">
        <v>49</v>
      </c>
    </row>
    <row r="31" spans="1:12" ht="16.5">
      <c r="A31" s="12">
        <v>15</v>
      </c>
      <c r="B31" s="53" t="s">
        <v>21</v>
      </c>
      <c r="C31" s="53"/>
      <c r="D31" s="11">
        <f>SUM(E31:K31)</f>
        <v>0</v>
      </c>
      <c r="E31" s="8">
        <f t="shared" si="10"/>
        <v>0</v>
      </c>
      <c r="F31" s="8">
        <f t="shared" si="10"/>
        <v>0</v>
      </c>
      <c r="G31" s="8">
        <f t="shared" si="10"/>
        <v>0</v>
      </c>
      <c r="H31" s="8">
        <f>H84</f>
        <v>0</v>
      </c>
      <c r="I31" s="8">
        <f>I84</f>
        <v>0</v>
      </c>
      <c r="J31" s="8">
        <f>J84</f>
        <v>0</v>
      </c>
      <c r="K31" s="8">
        <f>K84</f>
        <v>0</v>
      </c>
      <c r="L31" s="12" t="s">
        <v>49</v>
      </c>
    </row>
    <row r="32" spans="1:12" ht="21" customHeight="1">
      <c r="A32" s="62" t="s">
        <v>30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63"/>
    </row>
    <row r="33" spans="1:12" ht="93" customHeight="1">
      <c r="A33" s="12">
        <v>16</v>
      </c>
      <c r="B33" s="62" t="s">
        <v>31</v>
      </c>
      <c r="C33" s="63"/>
      <c r="D33" s="11">
        <f>SUM(E33:K33)</f>
        <v>52493924.88</v>
      </c>
      <c r="E33" s="11">
        <f>SUM(E34:E37)</f>
        <v>6001306</v>
      </c>
      <c r="F33" s="11">
        <f aca="true" t="shared" si="11" ref="F33:K33">SUM(F34:F37)</f>
        <v>7717583.8100000005</v>
      </c>
      <c r="G33" s="11">
        <f t="shared" si="11"/>
        <v>7655964.5</v>
      </c>
      <c r="H33" s="11">
        <f t="shared" si="11"/>
        <v>7602127</v>
      </c>
      <c r="I33" s="11">
        <f t="shared" si="11"/>
        <v>9080497.57</v>
      </c>
      <c r="J33" s="11">
        <f t="shared" si="11"/>
        <v>7272171</v>
      </c>
      <c r="K33" s="11">
        <f t="shared" si="11"/>
        <v>7164275</v>
      </c>
      <c r="L33" s="12" t="s">
        <v>49</v>
      </c>
    </row>
    <row r="34" spans="1:12" ht="16.5">
      <c r="A34" s="12">
        <v>17</v>
      </c>
      <c r="B34" s="53" t="s">
        <v>22</v>
      </c>
      <c r="C34" s="53"/>
      <c r="D34" s="11">
        <f>SUM(E34:K34)</f>
        <v>0</v>
      </c>
      <c r="E34" s="8">
        <f>E40</f>
        <v>0</v>
      </c>
      <c r="F34" s="8">
        <f aca="true" t="shared" si="12" ref="F34:K34">F40</f>
        <v>0</v>
      </c>
      <c r="G34" s="8">
        <f t="shared" si="12"/>
        <v>0</v>
      </c>
      <c r="H34" s="8">
        <f t="shared" si="12"/>
        <v>0</v>
      </c>
      <c r="I34" s="8">
        <f t="shared" si="12"/>
        <v>0</v>
      </c>
      <c r="J34" s="8">
        <f t="shared" si="12"/>
        <v>0</v>
      </c>
      <c r="K34" s="8">
        <f t="shared" si="12"/>
        <v>0</v>
      </c>
      <c r="L34" s="12" t="s">
        <v>49</v>
      </c>
    </row>
    <row r="35" spans="1:24" s="3" customFormat="1" ht="16.5">
      <c r="A35" s="12">
        <v>18</v>
      </c>
      <c r="B35" s="53" t="s">
        <v>6</v>
      </c>
      <c r="C35" s="53"/>
      <c r="D35" s="11">
        <f>SUM(E35:K35)</f>
        <v>409650.57</v>
      </c>
      <c r="E35" s="8">
        <v>0</v>
      </c>
      <c r="F35" s="8">
        <f aca="true" t="shared" si="13" ref="E35:K37">F41</f>
        <v>0</v>
      </c>
      <c r="G35" s="8">
        <f t="shared" si="13"/>
        <v>0</v>
      </c>
      <c r="H35" s="8">
        <f t="shared" si="13"/>
        <v>0</v>
      </c>
      <c r="I35" s="8">
        <f t="shared" si="13"/>
        <v>409650.57</v>
      </c>
      <c r="J35" s="8">
        <f t="shared" si="13"/>
        <v>0</v>
      </c>
      <c r="K35" s="8">
        <f t="shared" si="13"/>
        <v>0</v>
      </c>
      <c r="L35" s="12" t="s">
        <v>49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3" customFormat="1" ht="16.5">
      <c r="A36" s="12">
        <v>19</v>
      </c>
      <c r="B36" s="53" t="s">
        <v>5</v>
      </c>
      <c r="C36" s="53"/>
      <c r="D36" s="11">
        <f>SUM(E36:K36)</f>
        <v>52084274.31</v>
      </c>
      <c r="E36" s="8">
        <f t="shared" si="13"/>
        <v>6001306</v>
      </c>
      <c r="F36" s="8">
        <f t="shared" si="13"/>
        <v>7717583.8100000005</v>
      </c>
      <c r="G36" s="8">
        <f t="shared" si="13"/>
        <v>7655964.5</v>
      </c>
      <c r="H36" s="8">
        <f t="shared" si="13"/>
        <v>7602127</v>
      </c>
      <c r="I36" s="8">
        <f>I42</f>
        <v>8670847</v>
      </c>
      <c r="J36" s="8">
        <f t="shared" si="13"/>
        <v>7272171</v>
      </c>
      <c r="K36" s="8">
        <f t="shared" si="13"/>
        <v>7164275</v>
      </c>
      <c r="L36" s="12" t="s">
        <v>49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12" ht="16.5">
      <c r="A37" s="12">
        <v>20</v>
      </c>
      <c r="B37" s="53" t="s">
        <v>21</v>
      </c>
      <c r="C37" s="53"/>
      <c r="D37" s="11">
        <f>SUM(E37:K37)</f>
        <v>0</v>
      </c>
      <c r="E37" s="8">
        <f t="shared" si="13"/>
        <v>0</v>
      </c>
      <c r="F37" s="8">
        <f t="shared" si="13"/>
        <v>0</v>
      </c>
      <c r="G37" s="8">
        <f t="shared" si="13"/>
        <v>0</v>
      </c>
      <c r="H37" s="8">
        <f t="shared" si="13"/>
        <v>0</v>
      </c>
      <c r="I37" s="8">
        <f t="shared" si="13"/>
        <v>0</v>
      </c>
      <c r="J37" s="8">
        <f t="shared" si="13"/>
        <v>0</v>
      </c>
      <c r="K37" s="8">
        <f t="shared" si="13"/>
        <v>0</v>
      </c>
      <c r="L37" s="12" t="s">
        <v>49</v>
      </c>
    </row>
    <row r="38" spans="1:12" ht="20.25" customHeight="1">
      <c r="A38" s="66" t="s">
        <v>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6.5">
      <c r="A39" s="12">
        <v>21</v>
      </c>
      <c r="B39" s="66" t="s">
        <v>7</v>
      </c>
      <c r="C39" s="66"/>
      <c r="D39" s="11">
        <f>SUM(E39:K39)</f>
        <v>52493924.88</v>
      </c>
      <c r="E39" s="11">
        <f>SUM(E40:E43)</f>
        <v>6001306</v>
      </c>
      <c r="F39" s="11">
        <f aca="true" t="shared" si="14" ref="F39:K39">SUM(F40:F43)</f>
        <v>7717583.8100000005</v>
      </c>
      <c r="G39" s="11">
        <f t="shared" si="14"/>
        <v>7655964.5</v>
      </c>
      <c r="H39" s="11">
        <f t="shared" si="14"/>
        <v>7602127</v>
      </c>
      <c r="I39" s="11">
        <f t="shared" si="14"/>
        <v>9080497.57</v>
      </c>
      <c r="J39" s="11">
        <f t="shared" si="14"/>
        <v>7272171</v>
      </c>
      <c r="K39" s="11">
        <f t="shared" si="14"/>
        <v>7164275</v>
      </c>
      <c r="L39" s="12" t="s">
        <v>49</v>
      </c>
    </row>
    <row r="40" spans="1:12" ht="16.5">
      <c r="A40" s="12">
        <v>22</v>
      </c>
      <c r="B40" s="53" t="s">
        <v>22</v>
      </c>
      <c r="C40" s="53"/>
      <c r="D40" s="11">
        <f>SUM(E40:K40)</f>
        <v>0</v>
      </c>
      <c r="E40" s="8">
        <f>E46+E52</f>
        <v>0</v>
      </c>
      <c r="F40" s="8">
        <f aca="true" t="shared" si="15" ref="F40:K40">F46+F52</f>
        <v>0</v>
      </c>
      <c r="G40" s="8">
        <f t="shared" si="15"/>
        <v>0</v>
      </c>
      <c r="H40" s="8">
        <f t="shared" si="15"/>
        <v>0</v>
      </c>
      <c r="I40" s="8">
        <f t="shared" si="15"/>
        <v>0</v>
      </c>
      <c r="J40" s="8">
        <f t="shared" si="15"/>
        <v>0</v>
      </c>
      <c r="K40" s="8">
        <f t="shared" si="15"/>
        <v>0</v>
      </c>
      <c r="L40" s="12" t="s">
        <v>49</v>
      </c>
    </row>
    <row r="41" spans="1:12" ht="16.5">
      <c r="A41" s="12">
        <v>23</v>
      </c>
      <c r="B41" s="53" t="s">
        <v>6</v>
      </c>
      <c r="C41" s="53"/>
      <c r="D41" s="11">
        <f>SUM(E41:K41)</f>
        <v>409650.57</v>
      </c>
      <c r="E41" s="8">
        <f aca="true" t="shared" si="16" ref="E41:K43">E47+E53</f>
        <v>0</v>
      </c>
      <c r="F41" s="8">
        <f t="shared" si="16"/>
        <v>0</v>
      </c>
      <c r="G41" s="8">
        <f t="shared" si="16"/>
        <v>0</v>
      </c>
      <c r="H41" s="8">
        <f>H47+H53+H59</f>
        <v>0</v>
      </c>
      <c r="I41" s="8">
        <f>I47+I53+I59</f>
        <v>409650.57</v>
      </c>
      <c r="J41" s="8">
        <f>J47+J53+J59</f>
        <v>0</v>
      </c>
      <c r="K41" s="8">
        <f>K47+K53+K59</f>
        <v>0</v>
      </c>
      <c r="L41" s="12" t="s">
        <v>49</v>
      </c>
    </row>
    <row r="42" spans="1:12" ht="16.5">
      <c r="A42" s="12">
        <v>24</v>
      </c>
      <c r="B42" s="53" t="s">
        <v>5</v>
      </c>
      <c r="C42" s="53"/>
      <c r="D42" s="11">
        <f>SUM(E42:K42)</f>
        <v>52084274.31</v>
      </c>
      <c r="E42" s="8">
        <f t="shared" si="16"/>
        <v>6001306</v>
      </c>
      <c r="F42" s="8">
        <f t="shared" si="16"/>
        <v>7717583.8100000005</v>
      </c>
      <c r="G42" s="8">
        <f t="shared" si="16"/>
        <v>7655964.5</v>
      </c>
      <c r="H42" s="8">
        <f t="shared" si="16"/>
        <v>7602127</v>
      </c>
      <c r="I42" s="8">
        <f>I48+I54+I60+I65</f>
        <v>8670847</v>
      </c>
      <c r="J42" s="8">
        <f>J48+J54+J60</f>
        <v>7272171</v>
      </c>
      <c r="K42" s="8">
        <f>K48+K54+K60</f>
        <v>7164275</v>
      </c>
      <c r="L42" s="12" t="s">
        <v>49</v>
      </c>
    </row>
    <row r="43" spans="1:12" ht="16.5">
      <c r="A43" s="12">
        <v>25</v>
      </c>
      <c r="B43" s="61" t="s">
        <v>21</v>
      </c>
      <c r="C43" s="61"/>
      <c r="D43" s="11">
        <f>SUM(E43:K43)</f>
        <v>0</v>
      </c>
      <c r="E43" s="8">
        <f t="shared" si="16"/>
        <v>0</v>
      </c>
      <c r="F43" s="8">
        <f t="shared" si="16"/>
        <v>0</v>
      </c>
      <c r="G43" s="8">
        <f t="shared" si="16"/>
        <v>0</v>
      </c>
      <c r="H43" s="8">
        <f t="shared" si="16"/>
        <v>0</v>
      </c>
      <c r="I43" s="8">
        <f t="shared" si="16"/>
        <v>0</v>
      </c>
      <c r="J43" s="8">
        <f t="shared" si="16"/>
        <v>0</v>
      </c>
      <c r="K43" s="8">
        <f t="shared" si="16"/>
        <v>0</v>
      </c>
      <c r="L43" s="12" t="s">
        <v>49</v>
      </c>
    </row>
    <row r="44" spans="1:12" ht="21.75" customHeight="1">
      <c r="A44" s="55">
        <v>26</v>
      </c>
      <c r="B44" s="56" t="s">
        <v>8</v>
      </c>
      <c r="C44" s="57"/>
      <c r="D44" s="54">
        <f>SUM(E44:K45)</f>
        <v>50827245.3</v>
      </c>
      <c r="E44" s="54">
        <f>SUM(E46:E49)</f>
        <v>6001306</v>
      </c>
      <c r="F44" s="54">
        <f aca="true" t="shared" si="17" ref="F44:K44">SUM(F46:F49)</f>
        <v>7653304.23</v>
      </c>
      <c r="G44" s="54">
        <f t="shared" si="17"/>
        <v>7655964.5</v>
      </c>
      <c r="H44" s="54">
        <f t="shared" si="17"/>
        <v>7602127</v>
      </c>
      <c r="I44" s="54">
        <f>SUM(I46:I49)</f>
        <v>7478097.57</v>
      </c>
      <c r="J44" s="54">
        <f t="shared" si="17"/>
        <v>7272171</v>
      </c>
      <c r="K44" s="54">
        <f t="shared" si="17"/>
        <v>7164275</v>
      </c>
      <c r="L44" s="58" t="s">
        <v>63</v>
      </c>
    </row>
    <row r="45" spans="1:12" ht="96" customHeight="1">
      <c r="A45" s="55"/>
      <c r="B45" s="59" t="s">
        <v>71</v>
      </c>
      <c r="C45" s="60"/>
      <c r="D45" s="54"/>
      <c r="E45" s="54"/>
      <c r="F45" s="54"/>
      <c r="G45" s="54"/>
      <c r="H45" s="54"/>
      <c r="I45" s="54"/>
      <c r="J45" s="54"/>
      <c r="K45" s="54"/>
      <c r="L45" s="58"/>
    </row>
    <row r="46" spans="1:12" ht="16.5">
      <c r="A46" s="12">
        <v>27</v>
      </c>
      <c r="B46" s="67" t="s">
        <v>22</v>
      </c>
      <c r="C46" s="67"/>
      <c r="D46" s="11">
        <f>SUM(E46:K46)</f>
        <v>0</v>
      </c>
      <c r="E46" s="8">
        <v>0</v>
      </c>
      <c r="F46" s="11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12" t="s">
        <v>49</v>
      </c>
    </row>
    <row r="47" spans="1:12" ht="16.5">
      <c r="A47" s="12">
        <v>28</v>
      </c>
      <c r="B47" s="53" t="s">
        <v>6</v>
      </c>
      <c r="C47" s="53"/>
      <c r="D47" s="11">
        <f>SUM(E47:K47)</f>
        <v>285050.57</v>
      </c>
      <c r="E47" s="8">
        <v>0</v>
      </c>
      <c r="F47" s="11">
        <v>0</v>
      </c>
      <c r="G47" s="8">
        <v>0</v>
      </c>
      <c r="H47" s="8">
        <v>0</v>
      </c>
      <c r="I47" s="8">
        <v>285050.57</v>
      </c>
      <c r="J47" s="8">
        <v>0</v>
      </c>
      <c r="K47" s="8">
        <v>0</v>
      </c>
      <c r="L47" s="12" t="s">
        <v>49</v>
      </c>
    </row>
    <row r="48" spans="1:12" ht="16.5">
      <c r="A48" s="12">
        <v>29</v>
      </c>
      <c r="B48" s="53" t="s">
        <v>5</v>
      </c>
      <c r="C48" s="53"/>
      <c r="D48" s="11">
        <f>SUM(E48:K48)</f>
        <v>50542194.730000004</v>
      </c>
      <c r="E48" s="8">
        <v>6001306</v>
      </c>
      <c r="F48" s="11">
        <v>7653304.23</v>
      </c>
      <c r="G48" s="8">
        <v>7655964.5</v>
      </c>
      <c r="H48" s="8">
        <f>6904624+697503</f>
        <v>7602127</v>
      </c>
      <c r="I48" s="8">
        <f>7193047</f>
        <v>7193047</v>
      </c>
      <c r="J48" s="8">
        <v>7272171</v>
      </c>
      <c r="K48" s="8">
        <v>7164275</v>
      </c>
      <c r="L48" s="12" t="s">
        <v>49</v>
      </c>
    </row>
    <row r="49" spans="1:12" ht="16.5">
      <c r="A49" s="12">
        <v>30</v>
      </c>
      <c r="B49" s="61" t="s">
        <v>21</v>
      </c>
      <c r="C49" s="53"/>
      <c r="D49" s="11">
        <f>SUM(E49:K49)</f>
        <v>0</v>
      </c>
      <c r="E49" s="8">
        <v>0</v>
      </c>
      <c r="F49" s="11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12" t="s">
        <v>49</v>
      </c>
    </row>
    <row r="50" spans="1:12" ht="16.5" customHeight="1">
      <c r="A50" s="55">
        <v>31</v>
      </c>
      <c r="B50" s="17" t="s">
        <v>9</v>
      </c>
      <c r="C50" s="54">
        <f>SUM(E50:K51)</f>
        <v>64279.58</v>
      </c>
      <c r="D50" s="54"/>
      <c r="E50" s="54">
        <f>SUM(E52:E55)</f>
        <v>0</v>
      </c>
      <c r="F50" s="54">
        <f aca="true" t="shared" si="18" ref="F50:K50">SUM(F52:F55)</f>
        <v>64279.58</v>
      </c>
      <c r="G50" s="54">
        <f t="shared" si="18"/>
        <v>0</v>
      </c>
      <c r="H50" s="54">
        <f t="shared" si="18"/>
        <v>0</v>
      </c>
      <c r="I50" s="54">
        <f t="shared" si="18"/>
        <v>0</v>
      </c>
      <c r="J50" s="54">
        <f t="shared" si="18"/>
        <v>0</v>
      </c>
      <c r="K50" s="54">
        <f t="shared" si="18"/>
        <v>0</v>
      </c>
      <c r="L50" s="58" t="s">
        <v>49</v>
      </c>
    </row>
    <row r="51" spans="1:12" ht="67.5" customHeight="1">
      <c r="A51" s="55"/>
      <c r="B51" s="18" t="s">
        <v>20</v>
      </c>
      <c r="C51" s="54"/>
      <c r="D51" s="54"/>
      <c r="E51" s="54"/>
      <c r="F51" s="54"/>
      <c r="G51" s="54"/>
      <c r="H51" s="54"/>
      <c r="I51" s="54"/>
      <c r="J51" s="54"/>
      <c r="K51" s="54"/>
      <c r="L51" s="58"/>
    </row>
    <row r="52" spans="1:12" ht="16.5">
      <c r="A52" s="16">
        <v>32</v>
      </c>
      <c r="B52" s="53" t="s">
        <v>22</v>
      </c>
      <c r="C52" s="53"/>
      <c r="D52" s="11">
        <f>SUM(E52:K52)</f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12" t="s">
        <v>49</v>
      </c>
    </row>
    <row r="53" spans="1:12" ht="16.5">
      <c r="A53" s="16">
        <v>33</v>
      </c>
      <c r="B53" s="13" t="s">
        <v>6</v>
      </c>
      <c r="C53" s="54">
        <f>SUM(E53:K53)</f>
        <v>0</v>
      </c>
      <c r="D53" s="54"/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12" t="s">
        <v>49</v>
      </c>
    </row>
    <row r="54" spans="1:12" ht="16.5">
      <c r="A54" s="16">
        <v>34</v>
      </c>
      <c r="B54" s="13" t="s">
        <v>5</v>
      </c>
      <c r="C54" s="54">
        <f>SUM(E54:K54)</f>
        <v>64279.58</v>
      </c>
      <c r="D54" s="54"/>
      <c r="E54" s="8">
        <v>0</v>
      </c>
      <c r="F54" s="8">
        <v>64279.58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12" t="s">
        <v>49</v>
      </c>
    </row>
    <row r="55" spans="1:12" ht="16.5">
      <c r="A55" s="16">
        <v>35</v>
      </c>
      <c r="B55" s="53" t="s">
        <v>21</v>
      </c>
      <c r="C55" s="53"/>
      <c r="D55" s="19">
        <f>SUM(E55:K55)</f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12" t="s">
        <v>49</v>
      </c>
    </row>
    <row r="56" spans="1:12" ht="16.5" customHeight="1">
      <c r="A56" s="55">
        <v>36</v>
      </c>
      <c r="B56" s="17" t="s">
        <v>27</v>
      </c>
      <c r="C56" s="54">
        <f>SUM(E56:K57)</f>
        <v>179600</v>
      </c>
      <c r="D56" s="54"/>
      <c r="E56" s="54">
        <f>SUM(E58:E65)</f>
        <v>0</v>
      </c>
      <c r="F56" s="54">
        <f>SUM(F58:F65)</f>
        <v>0</v>
      </c>
      <c r="G56" s="54">
        <f>SUM(G58:G65)</f>
        <v>0</v>
      </c>
      <c r="H56" s="54">
        <f>SUM(H58:H65)</f>
        <v>0</v>
      </c>
      <c r="I56" s="54">
        <f>SUM(I58:I60)</f>
        <v>179600</v>
      </c>
      <c r="J56" s="54">
        <f>SUM(J58:J65)</f>
        <v>0</v>
      </c>
      <c r="K56" s="54">
        <f>SUM(K58:K65)</f>
        <v>0</v>
      </c>
      <c r="L56" s="58" t="s">
        <v>49</v>
      </c>
    </row>
    <row r="57" spans="1:12" ht="216.75" customHeight="1">
      <c r="A57" s="55"/>
      <c r="B57" s="18" t="s">
        <v>77</v>
      </c>
      <c r="C57" s="54"/>
      <c r="D57" s="54"/>
      <c r="E57" s="54"/>
      <c r="F57" s="54"/>
      <c r="G57" s="54"/>
      <c r="H57" s="54"/>
      <c r="I57" s="54"/>
      <c r="J57" s="54"/>
      <c r="K57" s="54"/>
      <c r="L57" s="58"/>
    </row>
    <row r="58" spans="1:12" ht="16.5">
      <c r="A58" s="16">
        <v>37</v>
      </c>
      <c r="B58" s="53" t="s">
        <v>22</v>
      </c>
      <c r="C58" s="53"/>
      <c r="D58" s="11">
        <f>SUM(E58:K58)</f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12" t="s">
        <v>49</v>
      </c>
    </row>
    <row r="59" spans="1:24" s="37" customFormat="1" ht="16.5">
      <c r="A59" s="16">
        <v>38</v>
      </c>
      <c r="B59" s="13" t="s">
        <v>6</v>
      </c>
      <c r="C59" s="54">
        <f>SUM(E59:K59)</f>
        <v>124600</v>
      </c>
      <c r="D59" s="54"/>
      <c r="E59" s="8">
        <v>0</v>
      </c>
      <c r="F59" s="8">
        <v>0</v>
      </c>
      <c r="G59" s="8">
        <v>0</v>
      </c>
      <c r="H59" s="8">
        <v>0</v>
      </c>
      <c r="I59" s="8">
        <v>124600</v>
      </c>
      <c r="J59" s="8">
        <v>0</v>
      </c>
      <c r="K59" s="8">
        <v>0</v>
      </c>
      <c r="L59" s="12" t="s">
        <v>49</v>
      </c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12" ht="16.5">
      <c r="A60" s="16">
        <v>39</v>
      </c>
      <c r="B60" s="13" t="s">
        <v>5</v>
      </c>
      <c r="C60" s="54">
        <f>SUM(E60:K60)</f>
        <v>55000</v>
      </c>
      <c r="D60" s="54"/>
      <c r="E60" s="8">
        <v>0</v>
      </c>
      <c r="F60" s="8">
        <v>0</v>
      </c>
      <c r="G60" s="8">
        <v>0</v>
      </c>
      <c r="H60" s="8">
        <v>0</v>
      </c>
      <c r="I60" s="8">
        <v>55000</v>
      </c>
      <c r="J60" s="8">
        <v>0</v>
      </c>
      <c r="K60" s="8">
        <v>0</v>
      </c>
      <c r="L60" s="12" t="s">
        <v>49</v>
      </c>
    </row>
    <row r="61" spans="1:12" ht="16.5">
      <c r="A61" s="16">
        <v>40</v>
      </c>
      <c r="B61" s="53" t="s">
        <v>21</v>
      </c>
      <c r="C61" s="53"/>
      <c r="D61" s="19">
        <f>SUM(E61:K61)</f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12" t="s">
        <v>49</v>
      </c>
    </row>
    <row r="62" spans="1:12" ht="105" customHeight="1">
      <c r="A62" s="16">
        <v>41</v>
      </c>
      <c r="B62" s="13" t="s">
        <v>85</v>
      </c>
      <c r="C62" s="11"/>
      <c r="D62" s="11"/>
      <c r="E62" s="8"/>
      <c r="F62" s="8"/>
      <c r="G62" s="8"/>
      <c r="H62" s="8"/>
      <c r="I62" s="8">
        <f>SUM(I63:I66)</f>
        <v>1422800</v>
      </c>
      <c r="J62" s="8"/>
      <c r="K62" s="8"/>
      <c r="L62" s="12"/>
    </row>
    <row r="63" spans="1:12" ht="16.5">
      <c r="A63" s="16">
        <v>42</v>
      </c>
      <c r="B63" s="64" t="s">
        <v>22</v>
      </c>
      <c r="C63" s="65"/>
      <c r="D63" s="11">
        <f>SUM(E63:K63)</f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12" t="s">
        <v>49</v>
      </c>
    </row>
    <row r="64" spans="1:12" ht="16.5">
      <c r="A64" s="16">
        <v>43</v>
      </c>
      <c r="B64" s="13" t="s">
        <v>6</v>
      </c>
      <c r="C64" s="75">
        <f>SUM(E64:K64)</f>
        <v>0</v>
      </c>
      <c r="D64" s="76"/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12" t="s">
        <v>49</v>
      </c>
    </row>
    <row r="65" spans="1:24" s="37" customFormat="1" ht="16.5">
      <c r="A65" s="16">
        <v>44</v>
      </c>
      <c r="B65" s="13" t="s">
        <v>5</v>
      </c>
      <c r="C65" s="75">
        <f>SUM(E65:K65)</f>
        <v>1422800</v>
      </c>
      <c r="D65" s="76"/>
      <c r="E65" s="8">
        <v>0</v>
      </c>
      <c r="F65" s="8">
        <v>0</v>
      </c>
      <c r="G65" s="8">
        <v>0</v>
      </c>
      <c r="H65" s="8">
        <v>0</v>
      </c>
      <c r="I65" s="8">
        <v>1422800</v>
      </c>
      <c r="J65" s="8">
        <v>0</v>
      </c>
      <c r="K65" s="8">
        <v>0</v>
      </c>
      <c r="L65" s="12" t="s">
        <v>49</v>
      </c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</row>
    <row r="66" spans="1:12" ht="16.5" customHeight="1">
      <c r="A66" s="49">
        <v>45</v>
      </c>
      <c r="B66" s="64" t="s">
        <v>21</v>
      </c>
      <c r="C66" s="65"/>
      <c r="D66" s="19">
        <f>SUM(E66:K66)</f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12" t="s">
        <v>49</v>
      </c>
    </row>
    <row r="67" spans="1:12" ht="21" customHeight="1">
      <c r="A67" s="66" t="s">
        <v>56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87" customHeight="1">
      <c r="A68" s="12">
        <v>46</v>
      </c>
      <c r="B68" s="66" t="s">
        <v>32</v>
      </c>
      <c r="C68" s="66"/>
      <c r="D68" s="11">
        <f>SUM(E68:K68)</f>
        <v>37068202.71</v>
      </c>
      <c r="E68" s="11">
        <f>SUM(E69:E72)</f>
        <v>42562</v>
      </c>
      <c r="F68" s="11">
        <f aca="true" t="shared" si="19" ref="F68:K68">SUM(F69:F72)</f>
        <v>0</v>
      </c>
      <c r="G68" s="11">
        <f>SUM(G69:G72)</f>
        <v>1074858.5</v>
      </c>
      <c r="H68" s="11">
        <f>SUM(H69:H72)</f>
        <v>1113469</v>
      </c>
      <c r="I68" s="11">
        <f>SUM(I69:I72)</f>
        <v>15930713.21</v>
      </c>
      <c r="J68" s="11">
        <f t="shared" si="19"/>
        <v>12500080</v>
      </c>
      <c r="K68" s="11">
        <f t="shared" si="19"/>
        <v>6406520</v>
      </c>
      <c r="L68" s="12">
        <v>19.2</v>
      </c>
    </row>
    <row r="69" spans="1:12" ht="16.5">
      <c r="A69" s="12">
        <v>47</v>
      </c>
      <c r="B69" s="53" t="s">
        <v>22</v>
      </c>
      <c r="C69" s="53"/>
      <c r="D69" s="11">
        <f>SUM(E69:K69)</f>
        <v>0</v>
      </c>
      <c r="E69" s="8">
        <f>E75</f>
        <v>0</v>
      </c>
      <c r="F69" s="8">
        <f aca="true" t="shared" si="20" ref="F69:K69">F75</f>
        <v>0</v>
      </c>
      <c r="G69" s="8">
        <f t="shared" si="20"/>
        <v>0</v>
      </c>
      <c r="H69" s="8">
        <f t="shared" si="20"/>
        <v>0</v>
      </c>
      <c r="I69" s="8">
        <f t="shared" si="20"/>
        <v>0</v>
      </c>
      <c r="J69" s="8">
        <f t="shared" si="20"/>
        <v>0</v>
      </c>
      <c r="K69" s="8">
        <f t="shared" si="20"/>
        <v>0</v>
      </c>
      <c r="L69" s="12" t="s">
        <v>4</v>
      </c>
    </row>
    <row r="70" spans="1:24" s="7" customFormat="1" ht="16.5">
      <c r="A70" s="12">
        <v>48</v>
      </c>
      <c r="B70" s="53" t="s">
        <v>6</v>
      </c>
      <c r="C70" s="53"/>
      <c r="D70" s="11">
        <f>SUM(E70:K70)</f>
        <v>12604500</v>
      </c>
      <c r="E70" s="8">
        <f aca="true" t="shared" si="21" ref="E70:K72">E76</f>
        <v>0</v>
      </c>
      <c r="F70" s="8">
        <f t="shared" si="21"/>
        <v>0</v>
      </c>
      <c r="G70" s="8">
        <f t="shared" si="21"/>
        <v>0</v>
      </c>
      <c r="H70" s="8">
        <f>H76+H82</f>
        <v>128400</v>
      </c>
      <c r="I70" s="8">
        <f>I76+I82</f>
        <v>12476100</v>
      </c>
      <c r="J70" s="8">
        <f>J76+J82</f>
        <v>0</v>
      </c>
      <c r="K70" s="8">
        <f>K76+K82</f>
        <v>0</v>
      </c>
      <c r="L70" s="12" t="s">
        <v>4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12" ht="16.5">
      <c r="A71" s="12">
        <v>49</v>
      </c>
      <c r="B71" s="53" t="s">
        <v>5</v>
      </c>
      <c r="C71" s="53"/>
      <c r="D71" s="11">
        <f>SUM(E71:K71)</f>
        <v>24463702.71</v>
      </c>
      <c r="E71" s="8">
        <f t="shared" si="21"/>
        <v>42562</v>
      </c>
      <c r="F71" s="8">
        <f t="shared" si="21"/>
        <v>0</v>
      </c>
      <c r="G71" s="8">
        <v>1074858.5</v>
      </c>
      <c r="H71" s="8">
        <f>H83+H77</f>
        <v>985069</v>
      </c>
      <c r="I71" s="8">
        <f>I83+I77</f>
        <v>3454613.21</v>
      </c>
      <c r="J71" s="8">
        <f>J83+J77</f>
        <v>12500080</v>
      </c>
      <c r="K71" s="8">
        <f>K83+K77</f>
        <v>6406520</v>
      </c>
      <c r="L71" s="12" t="s">
        <v>4</v>
      </c>
    </row>
    <row r="72" spans="1:12" ht="16.5">
      <c r="A72" s="12">
        <v>50</v>
      </c>
      <c r="B72" s="53" t="s">
        <v>21</v>
      </c>
      <c r="C72" s="53"/>
      <c r="D72" s="11">
        <f>SUM(E72:K72)</f>
        <v>0</v>
      </c>
      <c r="E72" s="8">
        <f t="shared" si="21"/>
        <v>0</v>
      </c>
      <c r="F72" s="8">
        <f t="shared" si="21"/>
        <v>0</v>
      </c>
      <c r="G72" s="8">
        <f t="shared" si="21"/>
        <v>0</v>
      </c>
      <c r="H72" s="8">
        <f t="shared" si="21"/>
        <v>0</v>
      </c>
      <c r="I72" s="8">
        <f t="shared" si="21"/>
        <v>0</v>
      </c>
      <c r="J72" s="8">
        <f t="shared" si="21"/>
        <v>0</v>
      </c>
      <c r="K72" s="8">
        <f t="shared" si="21"/>
        <v>0</v>
      </c>
      <c r="L72" s="12" t="s">
        <v>4</v>
      </c>
    </row>
    <row r="73" spans="1:12" ht="21" customHeight="1">
      <c r="A73" s="66" t="s">
        <v>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6.5">
      <c r="A74" s="12">
        <v>51</v>
      </c>
      <c r="B74" s="66" t="s">
        <v>7</v>
      </c>
      <c r="C74" s="66"/>
      <c r="D74" s="11">
        <f>SUM(E74:K74)</f>
        <v>908640.21</v>
      </c>
      <c r="E74" s="11">
        <f>SUM(E75:E78)</f>
        <v>42562</v>
      </c>
      <c r="F74" s="11">
        <f aca="true" t="shared" si="22" ref="F74:K74">SUM(F75:F78)</f>
        <v>0</v>
      </c>
      <c r="G74" s="11">
        <f t="shared" si="22"/>
        <v>0</v>
      </c>
      <c r="H74" s="11">
        <f t="shared" si="22"/>
        <v>483765</v>
      </c>
      <c r="I74" s="11">
        <f>SUM(I75:I78)</f>
        <v>382313.21</v>
      </c>
      <c r="J74" s="11">
        <f t="shared" si="22"/>
        <v>0</v>
      </c>
      <c r="K74" s="11">
        <f t="shared" si="22"/>
        <v>0</v>
      </c>
      <c r="L74" s="12" t="s">
        <v>4</v>
      </c>
    </row>
    <row r="75" spans="1:12" ht="16.5">
      <c r="A75" s="12">
        <v>52</v>
      </c>
      <c r="B75" s="53" t="s">
        <v>23</v>
      </c>
      <c r="C75" s="53"/>
      <c r="D75" s="11">
        <f>SUM(E75:K75)</f>
        <v>0</v>
      </c>
      <c r="E75" s="8">
        <f>E81</f>
        <v>0</v>
      </c>
      <c r="F75" s="8">
        <f aca="true" t="shared" si="23" ref="F75:K75">F81</f>
        <v>0</v>
      </c>
      <c r="G75" s="8">
        <f t="shared" si="23"/>
        <v>0</v>
      </c>
      <c r="H75" s="8">
        <f t="shared" si="23"/>
        <v>0</v>
      </c>
      <c r="I75" s="8">
        <f t="shared" si="23"/>
        <v>0</v>
      </c>
      <c r="J75" s="8">
        <f t="shared" si="23"/>
        <v>0</v>
      </c>
      <c r="K75" s="8">
        <f t="shared" si="23"/>
        <v>0</v>
      </c>
      <c r="L75" s="12" t="s">
        <v>4</v>
      </c>
    </row>
    <row r="76" spans="1:24" s="38" customFormat="1" ht="16.5">
      <c r="A76" s="12">
        <v>53</v>
      </c>
      <c r="B76" s="53" t="s">
        <v>6</v>
      </c>
      <c r="C76" s="53"/>
      <c r="D76" s="11">
        <f>SUM(E76:K76)</f>
        <v>128400</v>
      </c>
      <c r="E76" s="8">
        <f aca="true" t="shared" si="24" ref="E76:K78">E82</f>
        <v>0</v>
      </c>
      <c r="F76" s="8">
        <f t="shared" si="24"/>
        <v>0</v>
      </c>
      <c r="G76" s="8">
        <f t="shared" si="24"/>
        <v>0</v>
      </c>
      <c r="H76" s="8">
        <v>128400</v>
      </c>
      <c r="I76" s="8">
        <v>0</v>
      </c>
      <c r="J76" s="8">
        <f t="shared" si="24"/>
        <v>0</v>
      </c>
      <c r="K76" s="8">
        <f t="shared" si="24"/>
        <v>0</v>
      </c>
      <c r="L76" s="12" t="s">
        <v>4</v>
      </c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</row>
    <row r="77" spans="1:12" ht="16.5">
      <c r="A77" s="12">
        <v>54</v>
      </c>
      <c r="B77" s="53" t="s">
        <v>5</v>
      </c>
      <c r="C77" s="53"/>
      <c r="D77" s="11">
        <f>SUM(E77:K77)</f>
        <v>780240.21</v>
      </c>
      <c r="E77" s="8">
        <f t="shared" si="24"/>
        <v>42562</v>
      </c>
      <c r="F77" s="8">
        <f t="shared" si="24"/>
        <v>0</v>
      </c>
      <c r="G77" s="8">
        <v>0</v>
      </c>
      <c r="H77" s="8">
        <f>H113</f>
        <v>355365</v>
      </c>
      <c r="I77" s="8">
        <f>I113</f>
        <v>382313.21</v>
      </c>
      <c r="J77" s="8">
        <v>0</v>
      </c>
      <c r="K77" s="8">
        <v>0</v>
      </c>
      <c r="L77" s="12" t="s">
        <v>4</v>
      </c>
    </row>
    <row r="78" spans="1:12" ht="16.5">
      <c r="A78" s="12">
        <v>55</v>
      </c>
      <c r="B78" s="53" t="s">
        <v>21</v>
      </c>
      <c r="C78" s="53"/>
      <c r="D78" s="11">
        <f>SUM(E78:K78)</f>
        <v>0</v>
      </c>
      <c r="E78" s="8">
        <f t="shared" si="24"/>
        <v>0</v>
      </c>
      <c r="F78" s="8">
        <f t="shared" si="24"/>
        <v>0</v>
      </c>
      <c r="G78" s="8">
        <f t="shared" si="24"/>
        <v>0</v>
      </c>
      <c r="H78" s="8">
        <f t="shared" si="24"/>
        <v>0</v>
      </c>
      <c r="I78" s="8">
        <f t="shared" si="24"/>
        <v>0</v>
      </c>
      <c r="J78" s="8">
        <f t="shared" si="24"/>
        <v>0</v>
      </c>
      <c r="K78" s="8">
        <f t="shared" si="24"/>
        <v>0</v>
      </c>
      <c r="L78" s="12" t="s">
        <v>4</v>
      </c>
    </row>
    <row r="79" spans="1:12" ht="16.5">
      <c r="A79" s="66" t="s">
        <v>33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71.25" customHeight="1">
      <c r="A80" s="12">
        <v>56</v>
      </c>
      <c r="B80" s="66" t="s">
        <v>24</v>
      </c>
      <c r="C80" s="66"/>
      <c r="D80" s="11">
        <f>SUM(E80:K80)</f>
        <v>36202124.5</v>
      </c>
      <c r="E80" s="11">
        <f>SUM(E81:E84)</f>
        <v>42562</v>
      </c>
      <c r="F80" s="11">
        <f aca="true" t="shared" si="25" ref="F80:K80">SUM(F81:F84)</f>
        <v>0</v>
      </c>
      <c r="G80" s="11">
        <f t="shared" si="25"/>
        <v>1074858.5</v>
      </c>
      <c r="H80" s="11">
        <f>SUM(H81:H84)</f>
        <v>629704</v>
      </c>
      <c r="I80" s="11">
        <f>SUM(I81:I84)</f>
        <v>15548400</v>
      </c>
      <c r="J80" s="11">
        <f t="shared" si="25"/>
        <v>12500080</v>
      </c>
      <c r="K80" s="11">
        <f t="shared" si="25"/>
        <v>6406520</v>
      </c>
      <c r="L80" s="12" t="s">
        <v>49</v>
      </c>
    </row>
    <row r="81" spans="1:12" ht="16.5">
      <c r="A81" s="12">
        <v>57</v>
      </c>
      <c r="B81" s="53" t="s">
        <v>23</v>
      </c>
      <c r="C81" s="53"/>
      <c r="D81" s="11">
        <f>SUM(E81:K81)</f>
        <v>0</v>
      </c>
      <c r="E81" s="8">
        <f>E87</f>
        <v>0</v>
      </c>
      <c r="F81" s="8">
        <f aca="true" t="shared" si="26" ref="F81:K81">F87</f>
        <v>0</v>
      </c>
      <c r="G81" s="8">
        <f t="shared" si="26"/>
        <v>0</v>
      </c>
      <c r="H81" s="8">
        <f t="shared" si="26"/>
        <v>0</v>
      </c>
      <c r="I81" s="8">
        <f t="shared" si="26"/>
        <v>0</v>
      </c>
      <c r="J81" s="8">
        <f t="shared" si="26"/>
        <v>0</v>
      </c>
      <c r="K81" s="8">
        <f t="shared" si="26"/>
        <v>0</v>
      </c>
      <c r="L81" s="12" t="s">
        <v>49</v>
      </c>
    </row>
    <row r="82" spans="1:24" s="7" customFormat="1" ht="16.5">
      <c r="A82" s="12">
        <v>58</v>
      </c>
      <c r="B82" s="53" t="s">
        <v>6</v>
      </c>
      <c r="C82" s="53"/>
      <c r="D82" s="11">
        <f>SUM(E82:K82)</f>
        <v>12476100</v>
      </c>
      <c r="E82" s="8">
        <f aca="true" t="shared" si="27" ref="E82:K84">E88</f>
        <v>0</v>
      </c>
      <c r="F82" s="8">
        <f t="shared" si="27"/>
        <v>0</v>
      </c>
      <c r="G82" s="8">
        <f t="shared" si="27"/>
        <v>0</v>
      </c>
      <c r="H82" s="8">
        <v>0</v>
      </c>
      <c r="I82" s="8">
        <f>I88</f>
        <v>12476100</v>
      </c>
      <c r="J82" s="8">
        <f t="shared" si="27"/>
        <v>0</v>
      </c>
      <c r="K82" s="8">
        <f t="shared" si="27"/>
        <v>0</v>
      </c>
      <c r="L82" s="12" t="s">
        <v>49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s="3" customFormat="1" ht="16.5">
      <c r="A83" s="12">
        <v>59</v>
      </c>
      <c r="B83" s="53" t="s">
        <v>5</v>
      </c>
      <c r="C83" s="53"/>
      <c r="D83" s="11">
        <f>SUM(E83:K83)</f>
        <v>23726024.5</v>
      </c>
      <c r="E83" s="8">
        <f t="shared" si="27"/>
        <v>42562</v>
      </c>
      <c r="F83" s="8">
        <f t="shared" si="27"/>
        <v>0</v>
      </c>
      <c r="G83" s="8">
        <v>1074858.5</v>
      </c>
      <c r="H83" s="8">
        <f>H89</f>
        <v>629704</v>
      </c>
      <c r="I83" s="8">
        <f>I89</f>
        <v>3072300</v>
      </c>
      <c r="J83" s="8">
        <f t="shared" si="27"/>
        <v>12500080</v>
      </c>
      <c r="K83" s="8">
        <f t="shared" si="27"/>
        <v>6406520</v>
      </c>
      <c r="L83" s="12" t="s">
        <v>49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12" ht="16.5">
      <c r="A84" s="12">
        <v>62</v>
      </c>
      <c r="B84" s="53" t="s">
        <v>21</v>
      </c>
      <c r="C84" s="53"/>
      <c r="D84" s="11">
        <f>SUM(E84:K84)</f>
        <v>0</v>
      </c>
      <c r="E84" s="8">
        <f t="shared" si="27"/>
        <v>0</v>
      </c>
      <c r="F84" s="8">
        <f t="shared" si="27"/>
        <v>0</v>
      </c>
      <c r="G84" s="8">
        <f t="shared" si="27"/>
        <v>0</v>
      </c>
      <c r="H84" s="8">
        <f t="shared" si="27"/>
        <v>0</v>
      </c>
      <c r="I84" s="8">
        <f t="shared" si="27"/>
        <v>0</v>
      </c>
      <c r="J84" s="8">
        <f t="shared" si="27"/>
        <v>0</v>
      </c>
      <c r="K84" s="8">
        <f t="shared" si="27"/>
        <v>0</v>
      </c>
      <c r="L84" s="12" t="s">
        <v>49</v>
      </c>
    </row>
    <row r="85" spans="1:12" ht="16.5">
      <c r="A85" s="92" t="s">
        <v>50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99.75" customHeight="1">
      <c r="A86" s="12">
        <v>61</v>
      </c>
      <c r="B86" s="14" t="s">
        <v>34</v>
      </c>
      <c r="C86" s="12"/>
      <c r="D86" s="11">
        <f>SUM(E86:K86)</f>
        <v>36202124.5</v>
      </c>
      <c r="E86" s="11">
        <f>SUM(E87:E90)</f>
        <v>42562</v>
      </c>
      <c r="F86" s="11">
        <f aca="true" t="shared" si="28" ref="F86:K86">SUM(F87:F90)</f>
        <v>0</v>
      </c>
      <c r="G86" s="11">
        <f>SUM(G87:G90)</f>
        <v>1074858.5</v>
      </c>
      <c r="H86" s="11">
        <f t="shared" si="28"/>
        <v>629704</v>
      </c>
      <c r="I86" s="11">
        <f t="shared" si="28"/>
        <v>15548400</v>
      </c>
      <c r="J86" s="11">
        <f t="shared" si="28"/>
        <v>12500080</v>
      </c>
      <c r="K86" s="11">
        <f t="shared" si="28"/>
        <v>6406520</v>
      </c>
      <c r="L86" s="12" t="s">
        <v>49</v>
      </c>
    </row>
    <row r="87" spans="1:12" ht="16.5">
      <c r="A87" s="12">
        <v>62</v>
      </c>
      <c r="B87" s="53" t="s">
        <v>23</v>
      </c>
      <c r="C87" s="53"/>
      <c r="D87" s="11">
        <f>SUM(E87:K87)</f>
        <v>0</v>
      </c>
      <c r="E87" s="8">
        <f>E93+E99+E105</f>
        <v>0</v>
      </c>
      <c r="F87" s="8">
        <f aca="true" t="shared" si="29" ref="F87:K87">F93+F99+F105</f>
        <v>0</v>
      </c>
      <c r="G87" s="8">
        <f t="shared" si="29"/>
        <v>0</v>
      </c>
      <c r="H87" s="8">
        <f t="shared" si="29"/>
        <v>0</v>
      </c>
      <c r="I87" s="8">
        <f t="shared" si="29"/>
        <v>0</v>
      </c>
      <c r="J87" s="8">
        <f t="shared" si="29"/>
        <v>0</v>
      </c>
      <c r="K87" s="8">
        <f t="shared" si="29"/>
        <v>0</v>
      </c>
      <c r="L87" s="12" t="s">
        <v>49</v>
      </c>
    </row>
    <row r="88" spans="1:24" s="7" customFormat="1" ht="16.5">
      <c r="A88" s="12">
        <v>63</v>
      </c>
      <c r="B88" s="53" t="s">
        <v>6</v>
      </c>
      <c r="C88" s="53"/>
      <c r="D88" s="11">
        <f>SUM(E88:K88)</f>
        <v>12476100</v>
      </c>
      <c r="E88" s="8">
        <f>E94+E100+E106</f>
        <v>0</v>
      </c>
      <c r="F88" s="8">
        <f aca="true" t="shared" si="30" ref="F88:K90">F94+F100+F106</f>
        <v>0</v>
      </c>
      <c r="G88" s="8">
        <f t="shared" si="30"/>
        <v>0</v>
      </c>
      <c r="H88" s="8">
        <v>0</v>
      </c>
      <c r="I88" s="8">
        <f>I94+I100+I106+I112</f>
        <v>12476100</v>
      </c>
      <c r="J88" s="8">
        <f t="shared" si="30"/>
        <v>0</v>
      </c>
      <c r="K88" s="8">
        <f t="shared" si="30"/>
        <v>0</v>
      </c>
      <c r="L88" s="12" t="s">
        <v>49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12" ht="16.5">
      <c r="A89" s="12">
        <v>64</v>
      </c>
      <c r="B89" s="53" t="s">
        <v>5</v>
      </c>
      <c r="C89" s="53"/>
      <c r="D89" s="11">
        <f>SUM(E89:K89)</f>
        <v>23726024.5</v>
      </c>
      <c r="E89" s="8">
        <f>E95+E101+E107</f>
        <v>42562</v>
      </c>
      <c r="F89" s="8">
        <f t="shared" si="30"/>
        <v>0</v>
      </c>
      <c r="G89" s="8">
        <f>G95+G101+G107</f>
        <v>1074858.5</v>
      </c>
      <c r="H89" s="8">
        <f>H107</f>
        <v>629704</v>
      </c>
      <c r="I89" s="8">
        <f>I95+I101+I107</f>
        <v>3072300</v>
      </c>
      <c r="J89" s="8">
        <f t="shared" si="30"/>
        <v>12500080</v>
      </c>
      <c r="K89" s="8">
        <f t="shared" si="30"/>
        <v>6406520</v>
      </c>
      <c r="L89" s="12" t="s">
        <v>49</v>
      </c>
    </row>
    <row r="90" spans="1:12" ht="16.5">
      <c r="A90" s="12">
        <v>65</v>
      </c>
      <c r="B90" s="53" t="s">
        <v>21</v>
      </c>
      <c r="C90" s="53"/>
      <c r="D90" s="11">
        <f>SUM(E90:K90)</f>
        <v>0</v>
      </c>
      <c r="E90" s="8">
        <f>E96+E102+E108</f>
        <v>0</v>
      </c>
      <c r="F90" s="8">
        <f t="shared" si="30"/>
        <v>0</v>
      </c>
      <c r="G90" s="8">
        <f t="shared" si="30"/>
        <v>0</v>
      </c>
      <c r="H90" s="8">
        <f t="shared" si="30"/>
        <v>0</v>
      </c>
      <c r="I90" s="8">
        <f t="shared" si="30"/>
        <v>0</v>
      </c>
      <c r="J90" s="8">
        <f t="shared" si="30"/>
        <v>0</v>
      </c>
      <c r="K90" s="8">
        <f t="shared" si="30"/>
        <v>0</v>
      </c>
      <c r="L90" s="12" t="s">
        <v>49</v>
      </c>
    </row>
    <row r="91" spans="1:12" ht="16.5">
      <c r="A91" s="55">
        <v>66</v>
      </c>
      <c r="B91" s="56" t="s">
        <v>26</v>
      </c>
      <c r="C91" s="57"/>
      <c r="D91" s="54">
        <f>SUM(E91:K92)</f>
        <v>1117420.5</v>
      </c>
      <c r="E91" s="54">
        <f>SUM(E93:E96)</f>
        <v>42562</v>
      </c>
      <c r="F91" s="54">
        <f aca="true" t="shared" si="31" ref="F91:K91">SUM(F93:F96)</f>
        <v>0</v>
      </c>
      <c r="G91" s="54">
        <f t="shared" si="31"/>
        <v>1074858.5</v>
      </c>
      <c r="H91" s="54">
        <f t="shared" si="31"/>
        <v>0</v>
      </c>
      <c r="I91" s="54">
        <f t="shared" si="31"/>
        <v>0</v>
      </c>
      <c r="J91" s="54">
        <f t="shared" si="31"/>
        <v>0</v>
      </c>
      <c r="K91" s="54">
        <f t="shared" si="31"/>
        <v>0</v>
      </c>
      <c r="L91" s="58" t="s">
        <v>10</v>
      </c>
    </row>
    <row r="92" spans="1:12" ht="88.5" customHeight="1">
      <c r="A92" s="55"/>
      <c r="B92" s="59" t="s">
        <v>58</v>
      </c>
      <c r="C92" s="60"/>
      <c r="D92" s="54"/>
      <c r="E92" s="54"/>
      <c r="F92" s="54"/>
      <c r="G92" s="54"/>
      <c r="H92" s="54"/>
      <c r="I92" s="54"/>
      <c r="J92" s="54"/>
      <c r="K92" s="54"/>
      <c r="L92" s="58"/>
    </row>
    <row r="93" spans="1:12" ht="16.5">
      <c r="A93" s="16">
        <v>67</v>
      </c>
      <c r="B93" s="53" t="s">
        <v>23</v>
      </c>
      <c r="C93" s="53"/>
      <c r="D93" s="11">
        <f>SUM(E93:K93)</f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12" t="s">
        <v>49</v>
      </c>
    </row>
    <row r="94" spans="1:12" ht="16.5">
      <c r="A94" s="16">
        <v>68</v>
      </c>
      <c r="B94" s="53" t="s">
        <v>6</v>
      </c>
      <c r="C94" s="53"/>
      <c r="D94" s="11">
        <f>SUM(E94:K94)</f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12" t="s">
        <v>49</v>
      </c>
    </row>
    <row r="95" spans="1:12" ht="16.5">
      <c r="A95" s="16">
        <v>69</v>
      </c>
      <c r="B95" s="53" t="s">
        <v>5</v>
      </c>
      <c r="C95" s="53"/>
      <c r="D95" s="11">
        <f>SUM(E95:K95)</f>
        <v>1117420.5</v>
      </c>
      <c r="E95" s="8">
        <v>42562</v>
      </c>
      <c r="F95" s="8">
        <v>0</v>
      </c>
      <c r="G95" s="8">
        <v>1074858.5</v>
      </c>
      <c r="H95" s="8"/>
      <c r="I95" s="8">
        <v>0</v>
      </c>
      <c r="J95" s="8">
        <v>0</v>
      </c>
      <c r="K95" s="8">
        <v>0</v>
      </c>
      <c r="L95" s="12" t="s">
        <v>49</v>
      </c>
    </row>
    <row r="96" spans="1:12" ht="16.5">
      <c r="A96" s="16">
        <v>70</v>
      </c>
      <c r="B96" s="61" t="s">
        <v>21</v>
      </c>
      <c r="C96" s="53"/>
      <c r="D96" s="11">
        <f>SUM(E96:K96)</f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12" t="s">
        <v>49</v>
      </c>
    </row>
    <row r="97" spans="1:12" ht="26.25" customHeight="1">
      <c r="A97" s="72">
        <v>71</v>
      </c>
      <c r="B97" s="17" t="s">
        <v>9</v>
      </c>
      <c r="C97" s="21"/>
      <c r="D97" s="68">
        <f>SUM(E97:K98)</f>
        <v>0</v>
      </c>
      <c r="E97" s="68">
        <f aca="true" t="shared" si="32" ref="E97:K97">SUM(E99:E102)</f>
        <v>0</v>
      </c>
      <c r="F97" s="68">
        <f t="shared" si="32"/>
        <v>0</v>
      </c>
      <c r="G97" s="68">
        <f t="shared" si="32"/>
        <v>0</v>
      </c>
      <c r="H97" s="68">
        <f t="shared" si="32"/>
        <v>0</v>
      </c>
      <c r="I97" s="68">
        <f t="shared" si="32"/>
        <v>0</v>
      </c>
      <c r="J97" s="68">
        <f t="shared" si="32"/>
        <v>0</v>
      </c>
      <c r="K97" s="68">
        <f t="shared" si="32"/>
        <v>0</v>
      </c>
      <c r="L97" s="72" t="s">
        <v>64</v>
      </c>
    </row>
    <row r="98" spans="1:12" ht="135" customHeight="1">
      <c r="A98" s="73"/>
      <c r="B98" s="18" t="s">
        <v>72</v>
      </c>
      <c r="C98" s="21"/>
      <c r="D98" s="69"/>
      <c r="E98" s="69"/>
      <c r="F98" s="69"/>
      <c r="G98" s="69"/>
      <c r="H98" s="69"/>
      <c r="I98" s="69"/>
      <c r="J98" s="69"/>
      <c r="K98" s="69"/>
      <c r="L98" s="73"/>
    </row>
    <row r="99" spans="1:12" ht="16.5">
      <c r="A99" s="12">
        <v>72</v>
      </c>
      <c r="B99" s="67" t="s">
        <v>23</v>
      </c>
      <c r="C99" s="53"/>
      <c r="D99" s="11">
        <f>SUM(E99:K99)</f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12" t="s">
        <v>49</v>
      </c>
    </row>
    <row r="100" spans="1:12" ht="16.5">
      <c r="A100" s="12">
        <v>73</v>
      </c>
      <c r="B100" s="53" t="s">
        <v>6</v>
      </c>
      <c r="C100" s="53"/>
      <c r="D100" s="11">
        <f>SUM(E100:K100)</f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12" t="s">
        <v>49</v>
      </c>
    </row>
    <row r="101" spans="1:12" ht="16.5">
      <c r="A101" s="12">
        <v>74</v>
      </c>
      <c r="B101" s="53" t="s">
        <v>5</v>
      </c>
      <c r="C101" s="53"/>
      <c r="D101" s="11">
        <f>SUM(E101:K101)</f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12" t="s">
        <v>49</v>
      </c>
    </row>
    <row r="102" spans="1:12" ht="16.5">
      <c r="A102" s="12">
        <v>75</v>
      </c>
      <c r="B102" s="61" t="s">
        <v>21</v>
      </c>
      <c r="C102" s="53"/>
      <c r="D102" s="11">
        <f>SUM(E102:K102)</f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12" t="s">
        <v>49</v>
      </c>
    </row>
    <row r="103" spans="1:12" ht="20.25" customHeight="1">
      <c r="A103" s="70">
        <v>76</v>
      </c>
      <c r="B103" s="17" t="s">
        <v>28</v>
      </c>
      <c r="C103" s="21"/>
      <c r="D103" s="68">
        <f>SUM(E103:K104)</f>
        <v>34958604</v>
      </c>
      <c r="E103" s="68">
        <f aca="true" t="shared" si="33" ref="E103:K103">SUM(E105:E108)</f>
        <v>0</v>
      </c>
      <c r="F103" s="68">
        <f t="shared" si="33"/>
        <v>0</v>
      </c>
      <c r="G103" s="68">
        <f>SUM(G105:G108)</f>
        <v>0</v>
      </c>
      <c r="H103" s="68">
        <f t="shared" si="33"/>
        <v>629704</v>
      </c>
      <c r="I103" s="68">
        <f t="shared" si="33"/>
        <v>15422300</v>
      </c>
      <c r="J103" s="68">
        <f>J107</f>
        <v>12500080</v>
      </c>
      <c r="K103" s="68">
        <f t="shared" si="33"/>
        <v>6406520</v>
      </c>
      <c r="L103" s="72" t="s">
        <v>64</v>
      </c>
    </row>
    <row r="104" spans="1:12" ht="47.25" customHeight="1">
      <c r="A104" s="71"/>
      <c r="B104" s="18" t="s">
        <v>73</v>
      </c>
      <c r="C104" s="21"/>
      <c r="D104" s="69"/>
      <c r="E104" s="69"/>
      <c r="F104" s="69"/>
      <c r="G104" s="69"/>
      <c r="H104" s="69"/>
      <c r="I104" s="69"/>
      <c r="J104" s="69"/>
      <c r="K104" s="69"/>
      <c r="L104" s="73"/>
    </row>
    <row r="105" spans="1:12" ht="16.5">
      <c r="A105" s="12">
        <v>77</v>
      </c>
      <c r="B105" s="67" t="s">
        <v>23</v>
      </c>
      <c r="C105" s="53"/>
      <c r="D105" s="11">
        <f>SUM(E105:K105)</f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12" t="s">
        <v>49</v>
      </c>
    </row>
    <row r="106" spans="1:12" ht="16.5">
      <c r="A106" s="12">
        <v>77</v>
      </c>
      <c r="B106" s="53" t="s">
        <v>6</v>
      </c>
      <c r="C106" s="53"/>
      <c r="D106" s="11">
        <f>SUM(E106:K106)</f>
        <v>12350000</v>
      </c>
      <c r="E106" s="8">
        <v>0</v>
      </c>
      <c r="F106" s="8">
        <v>0</v>
      </c>
      <c r="G106" s="8">
        <v>0</v>
      </c>
      <c r="H106" s="8">
        <v>0</v>
      </c>
      <c r="I106" s="8">
        <v>12350000</v>
      </c>
      <c r="J106" s="8">
        <v>0</v>
      </c>
      <c r="K106" s="8">
        <v>0</v>
      </c>
      <c r="L106" s="12" t="s">
        <v>49</v>
      </c>
    </row>
    <row r="107" spans="1:12" ht="16.5">
      <c r="A107" s="12">
        <v>78</v>
      </c>
      <c r="B107" s="53" t="s">
        <v>5</v>
      </c>
      <c r="C107" s="53"/>
      <c r="D107" s="11">
        <f>SUM(E107:K107)</f>
        <v>22608604</v>
      </c>
      <c r="E107" s="8">
        <v>0</v>
      </c>
      <c r="F107" s="8">
        <v>0</v>
      </c>
      <c r="G107" s="8">
        <v>0</v>
      </c>
      <c r="H107" s="8">
        <f>1900000-121786-48428-233579-866503</f>
        <v>629704</v>
      </c>
      <c r="I107" s="8">
        <v>3072300</v>
      </c>
      <c r="J107" s="8">
        <v>12500080</v>
      </c>
      <c r="K107" s="8">
        <v>6406520</v>
      </c>
      <c r="L107" s="12" t="s">
        <v>49</v>
      </c>
    </row>
    <row r="108" spans="1:12" ht="16.5">
      <c r="A108" s="12">
        <v>79</v>
      </c>
      <c r="B108" s="53" t="s">
        <v>21</v>
      </c>
      <c r="C108" s="53"/>
      <c r="D108" s="11">
        <f>SUM(E108:K108)</f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12" t="s">
        <v>49</v>
      </c>
    </row>
    <row r="109" spans="1:12" ht="15" customHeight="1">
      <c r="A109" s="70">
        <v>80</v>
      </c>
      <c r="B109" s="17" t="s">
        <v>59</v>
      </c>
      <c r="C109" s="21"/>
      <c r="D109" s="68">
        <f>SUM(E109:K110)</f>
        <v>992178.21</v>
      </c>
      <c r="E109" s="68">
        <f aca="true" t="shared" si="34" ref="E109:K109">SUM(E111:E114)</f>
        <v>0</v>
      </c>
      <c r="F109" s="68">
        <f t="shared" si="34"/>
        <v>0</v>
      </c>
      <c r="G109" s="68">
        <f t="shared" si="34"/>
        <v>0</v>
      </c>
      <c r="H109" s="68">
        <f>SUM(H111:H114)</f>
        <v>483765</v>
      </c>
      <c r="I109" s="68">
        <f>SUM(I111:I114)</f>
        <v>508413.21</v>
      </c>
      <c r="J109" s="68">
        <f t="shared" si="34"/>
        <v>0</v>
      </c>
      <c r="K109" s="68">
        <f t="shared" si="34"/>
        <v>0</v>
      </c>
      <c r="L109" s="72" t="s">
        <v>64</v>
      </c>
    </row>
    <row r="110" spans="1:12" ht="90.75" customHeight="1">
      <c r="A110" s="71"/>
      <c r="B110" s="18" t="s">
        <v>60</v>
      </c>
      <c r="C110" s="21"/>
      <c r="D110" s="69"/>
      <c r="E110" s="69"/>
      <c r="F110" s="69"/>
      <c r="G110" s="69"/>
      <c r="H110" s="69"/>
      <c r="I110" s="69"/>
      <c r="J110" s="69"/>
      <c r="K110" s="69"/>
      <c r="L110" s="73"/>
    </row>
    <row r="111" spans="1:12" ht="16.5">
      <c r="A111" s="12">
        <v>81</v>
      </c>
      <c r="B111" s="67" t="s">
        <v>23</v>
      </c>
      <c r="C111" s="53"/>
      <c r="D111" s="11">
        <f>SUM(E111:K111)</f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12" t="s">
        <v>49</v>
      </c>
    </row>
    <row r="112" spans="1:12" s="36" customFormat="1" ht="16.5">
      <c r="A112" s="12">
        <v>82</v>
      </c>
      <c r="B112" s="53" t="s">
        <v>6</v>
      </c>
      <c r="C112" s="53"/>
      <c r="D112" s="11">
        <f>SUM(E112:K112)</f>
        <v>254500</v>
      </c>
      <c r="E112" s="8">
        <v>0</v>
      </c>
      <c r="F112" s="8">
        <v>0</v>
      </c>
      <c r="G112" s="8">
        <v>0</v>
      </c>
      <c r="H112" s="8">
        <v>128400</v>
      </c>
      <c r="I112" s="8">
        <v>126100</v>
      </c>
      <c r="J112" s="8">
        <v>0</v>
      </c>
      <c r="K112" s="8">
        <v>0</v>
      </c>
      <c r="L112" s="12" t="s">
        <v>49</v>
      </c>
    </row>
    <row r="113" spans="1:12" ht="16.5">
      <c r="A113" s="12">
        <v>83</v>
      </c>
      <c r="B113" s="53" t="s">
        <v>5</v>
      </c>
      <c r="C113" s="53"/>
      <c r="D113" s="11">
        <f>SUM(E113:K113)</f>
        <v>737678.21</v>
      </c>
      <c r="E113" s="8">
        <v>0</v>
      </c>
      <c r="F113" s="8">
        <v>0</v>
      </c>
      <c r="G113" s="8">
        <v>0</v>
      </c>
      <c r="H113" s="8">
        <v>355365</v>
      </c>
      <c r="I113" s="8">
        <f>376900+5413.21</f>
        <v>382313.21</v>
      </c>
      <c r="J113" s="8">
        <v>0</v>
      </c>
      <c r="K113" s="8">
        <v>0</v>
      </c>
      <c r="L113" s="12" t="s">
        <v>49</v>
      </c>
    </row>
    <row r="114" spans="1:12" ht="16.5">
      <c r="A114" s="12">
        <v>84</v>
      </c>
      <c r="B114" s="53" t="s">
        <v>21</v>
      </c>
      <c r="C114" s="53"/>
      <c r="D114" s="11">
        <f>SUM(E114:K114)</f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12" t="s">
        <v>49</v>
      </c>
    </row>
    <row r="115" spans="1:12" ht="21.75" customHeight="1">
      <c r="A115" s="66" t="s">
        <v>35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85.5" customHeight="1">
      <c r="A116" s="12">
        <v>85</v>
      </c>
      <c r="B116" s="66" t="s">
        <v>36</v>
      </c>
      <c r="C116" s="66"/>
      <c r="D116" s="11">
        <f>SUM(E116:K116)</f>
        <v>54265589.239999995</v>
      </c>
      <c r="E116" s="11">
        <f>SUM(E117:E120)</f>
        <v>7193590</v>
      </c>
      <c r="F116" s="11">
        <f aca="true" t="shared" si="35" ref="F116:K116">SUM(F117:F120)</f>
        <v>6344082.0200000005</v>
      </c>
      <c r="G116" s="11">
        <f t="shared" si="35"/>
        <v>6909477</v>
      </c>
      <c r="H116" s="11">
        <f>SUM(H117:H120)</f>
        <v>7169265</v>
      </c>
      <c r="I116" s="11">
        <f t="shared" si="35"/>
        <v>11402839.219999999</v>
      </c>
      <c r="J116" s="11">
        <f t="shared" si="35"/>
        <v>7680142</v>
      </c>
      <c r="K116" s="11">
        <f t="shared" si="35"/>
        <v>7566194</v>
      </c>
      <c r="L116" s="12" t="s">
        <v>4</v>
      </c>
    </row>
    <row r="117" spans="1:12" ht="16.5">
      <c r="A117" s="12">
        <v>86</v>
      </c>
      <c r="B117" s="53" t="s">
        <v>22</v>
      </c>
      <c r="C117" s="53"/>
      <c r="D117" s="11">
        <f>SUM(E117:K117)</f>
        <v>0</v>
      </c>
      <c r="E117" s="8">
        <f>E123</f>
        <v>0</v>
      </c>
      <c r="F117" s="8">
        <f aca="true" t="shared" si="36" ref="F117:K117">F123</f>
        <v>0</v>
      </c>
      <c r="G117" s="8">
        <f t="shared" si="36"/>
        <v>0</v>
      </c>
      <c r="H117" s="8">
        <f t="shared" si="36"/>
        <v>0</v>
      </c>
      <c r="I117" s="8">
        <f t="shared" si="36"/>
        <v>0</v>
      </c>
      <c r="J117" s="8">
        <f t="shared" si="36"/>
        <v>0</v>
      </c>
      <c r="K117" s="8">
        <f t="shared" si="36"/>
        <v>0</v>
      </c>
      <c r="L117" s="12" t="s">
        <v>4</v>
      </c>
    </row>
    <row r="118" spans="1:12" ht="16.5">
      <c r="A118" s="12">
        <v>87</v>
      </c>
      <c r="B118" s="53" t="s">
        <v>6</v>
      </c>
      <c r="C118" s="53"/>
      <c r="D118" s="11">
        <f>SUM(E118:K118)</f>
        <v>529296.4299999999</v>
      </c>
      <c r="E118" s="8">
        <f aca="true" t="shared" si="37" ref="E118:K120">E124</f>
        <v>81700</v>
      </c>
      <c r="F118" s="8">
        <f t="shared" si="37"/>
        <v>0</v>
      </c>
      <c r="G118" s="8">
        <f t="shared" si="37"/>
        <v>71500</v>
      </c>
      <c r="H118" s="8">
        <f t="shared" si="37"/>
        <v>190509</v>
      </c>
      <c r="I118" s="8">
        <f t="shared" si="37"/>
        <v>185587.43</v>
      </c>
      <c r="J118" s="8">
        <f t="shared" si="37"/>
        <v>0</v>
      </c>
      <c r="K118" s="8">
        <f t="shared" si="37"/>
        <v>0</v>
      </c>
      <c r="L118" s="12" t="s">
        <v>4</v>
      </c>
    </row>
    <row r="119" spans="1:12" ht="16.5">
      <c r="A119" s="12">
        <v>88</v>
      </c>
      <c r="B119" s="53" t="s">
        <v>5</v>
      </c>
      <c r="C119" s="53"/>
      <c r="D119" s="11">
        <f>SUM(E119:K119)</f>
        <v>53736292.81</v>
      </c>
      <c r="E119" s="8">
        <f t="shared" si="37"/>
        <v>7111890</v>
      </c>
      <c r="F119" s="8">
        <f t="shared" si="37"/>
        <v>6344082.0200000005</v>
      </c>
      <c r="G119" s="8">
        <f t="shared" si="37"/>
        <v>6837977</v>
      </c>
      <c r="H119" s="8">
        <f t="shared" si="37"/>
        <v>6978756</v>
      </c>
      <c r="I119" s="8">
        <f t="shared" si="37"/>
        <v>11217251.79</v>
      </c>
      <c r="J119" s="8">
        <f t="shared" si="37"/>
        <v>7680142</v>
      </c>
      <c r="K119" s="8">
        <f t="shared" si="37"/>
        <v>7566194</v>
      </c>
      <c r="L119" s="12" t="s">
        <v>4</v>
      </c>
    </row>
    <row r="120" spans="1:12" ht="16.5">
      <c r="A120" s="12">
        <v>89</v>
      </c>
      <c r="B120" s="53" t="s">
        <v>21</v>
      </c>
      <c r="C120" s="53"/>
      <c r="D120" s="11">
        <f>SUM(E120:K120)</f>
        <v>0</v>
      </c>
      <c r="E120" s="8">
        <f t="shared" si="37"/>
        <v>0</v>
      </c>
      <c r="F120" s="8">
        <f t="shared" si="37"/>
        <v>0</v>
      </c>
      <c r="G120" s="8">
        <f t="shared" si="37"/>
        <v>0</v>
      </c>
      <c r="H120" s="8">
        <f t="shared" si="37"/>
        <v>0</v>
      </c>
      <c r="I120" s="8">
        <f t="shared" si="37"/>
        <v>0</v>
      </c>
      <c r="J120" s="8">
        <f t="shared" si="37"/>
        <v>0</v>
      </c>
      <c r="K120" s="8">
        <f t="shared" si="37"/>
        <v>0</v>
      </c>
      <c r="L120" s="12" t="s">
        <v>4</v>
      </c>
    </row>
    <row r="121" spans="1:12" ht="21" customHeight="1">
      <c r="A121" s="66" t="s">
        <v>7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6.5">
      <c r="A122" s="12">
        <v>90</v>
      </c>
      <c r="B122" s="14" t="s">
        <v>7</v>
      </c>
      <c r="C122" s="75">
        <f>SUM(E122:K122)</f>
        <v>54265589.239999995</v>
      </c>
      <c r="D122" s="76"/>
      <c r="E122" s="11">
        <f>SUM(E123:E126)</f>
        <v>7193590</v>
      </c>
      <c r="F122" s="11">
        <f aca="true" t="shared" si="38" ref="F122:K122">SUM(F123:F126)</f>
        <v>6344082.0200000005</v>
      </c>
      <c r="G122" s="11">
        <f t="shared" si="38"/>
        <v>6909477</v>
      </c>
      <c r="H122" s="11">
        <f t="shared" si="38"/>
        <v>7169265</v>
      </c>
      <c r="I122" s="11">
        <f t="shared" si="38"/>
        <v>11402839.219999999</v>
      </c>
      <c r="J122" s="11">
        <f t="shared" si="38"/>
        <v>7680142</v>
      </c>
      <c r="K122" s="11">
        <f t="shared" si="38"/>
        <v>7566194</v>
      </c>
      <c r="L122" s="12" t="s">
        <v>4</v>
      </c>
    </row>
    <row r="123" spans="1:12" ht="16.5">
      <c r="A123" s="12">
        <v>91</v>
      </c>
      <c r="B123" s="13" t="s">
        <v>22</v>
      </c>
      <c r="C123" s="54">
        <f>SUM(E123:K123)</f>
        <v>0</v>
      </c>
      <c r="D123" s="54"/>
      <c r="E123" s="8">
        <f>E129+E135+E141</f>
        <v>0</v>
      </c>
      <c r="F123" s="8">
        <f aca="true" t="shared" si="39" ref="F123:K123">F129+F135+F141</f>
        <v>0</v>
      </c>
      <c r="G123" s="8">
        <f>G129+G135+G141</f>
        <v>0</v>
      </c>
      <c r="H123" s="8">
        <f t="shared" si="39"/>
        <v>0</v>
      </c>
      <c r="I123" s="8">
        <f t="shared" si="39"/>
        <v>0</v>
      </c>
      <c r="J123" s="8">
        <f t="shared" si="39"/>
        <v>0</v>
      </c>
      <c r="K123" s="8">
        <f t="shared" si="39"/>
        <v>0</v>
      </c>
      <c r="L123" s="12" t="s">
        <v>4</v>
      </c>
    </row>
    <row r="124" spans="1:12" ht="16.5">
      <c r="A124" s="12">
        <v>92</v>
      </c>
      <c r="B124" s="13" t="s">
        <v>6</v>
      </c>
      <c r="C124" s="54">
        <f>SUM(E124:K124)</f>
        <v>529296.4299999999</v>
      </c>
      <c r="D124" s="54"/>
      <c r="E124" s="8">
        <f aca="true" t="shared" si="40" ref="E124:K126">E130+E136+E142</f>
        <v>81700</v>
      </c>
      <c r="F124" s="8">
        <f t="shared" si="40"/>
        <v>0</v>
      </c>
      <c r="G124" s="8">
        <f t="shared" si="40"/>
        <v>71500</v>
      </c>
      <c r="H124" s="8">
        <f t="shared" si="40"/>
        <v>190509</v>
      </c>
      <c r="I124" s="8">
        <f t="shared" si="40"/>
        <v>185587.43</v>
      </c>
      <c r="J124" s="8">
        <f t="shared" si="40"/>
        <v>0</v>
      </c>
      <c r="K124" s="8">
        <f t="shared" si="40"/>
        <v>0</v>
      </c>
      <c r="L124" s="12" t="s">
        <v>4</v>
      </c>
    </row>
    <row r="125" spans="1:12" ht="16.5">
      <c r="A125" s="12">
        <v>93</v>
      </c>
      <c r="B125" s="13" t="s">
        <v>5</v>
      </c>
      <c r="C125" s="54">
        <f>SUM(E125:K125)</f>
        <v>53736292.81</v>
      </c>
      <c r="D125" s="54"/>
      <c r="E125" s="8">
        <f t="shared" si="40"/>
        <v>7111890</v>
      </c>
      <c r="F125" s="8">
        <f t="shared" si="40"/>
        <v>6344082.0200000005</v>
      </c>
      <c r="G125" s="8">
        <f>G131+G137+G143</f>
        <v>6837977</v>
      </c>
      <c r="H125" s="8">
        <f t="shared" si="40"/>
        <v>6978756</v>
      </c>
      <c r="I125" s="8">
        <f>I131+I137+I143</f>
        <v>11217251.79</v>
      </c>
      <c r="J125" s="8">
        <f t="shared" si="40"/>
        <v>7680142</v>
      </c>
      <c r="K125" s="8">
        <f t="shared" si="40"/>
        <v>7566194</v>
      </c>
      <c r="L125" s="12" t="s">
        <v>4</v>
      </c>
    </row>
    <row r="126" spans="1:12" ht="33">
      <c r="A126" s="12">
        <v>94</v>
      </c>
      <c r="B126" s="15" t="s">
        <v>21</v>
      </c>
      <c r="C126" s="54">
        <f>SUM(E126:K126)</f>
        <v>0</v>
      </c>
      <c r="D126" s="54"/>
      <c r="E126" s="8">
        <f t="shared" si="40"/>
        <v>0</v>
      </c>
      <c r="F126" s="8">
        <f t="shared" si="40"/>
        <v>0</v>
      </c>
      <c r="G126" s="8">
        <f t="shared" si="40"/>
        <v>0</v>
      </c>
      <c r="H126" s="8">
        <f t="shared" si="40"/>
        <v>0</v>
      </c>
      <c r="I126" s="8">
        <f t="shared" si="40"/>
        <v>0</v>
      </c>
      <c r="J126" s="8">
        <f t="shared" si="40"/>
        <v>0</v>
      </c>
      <c r="K126" s="8">
        <f t="shared" si="40"/>
        <v>0</v>
      </c>
      <c r="L126" s="12" t="s">
        <v>4</v>
      </c>
    </row>
    <row r="127" spans="1:12" ht="16.5">
      <c r="A127" s="55">
        <v>95</v>
      </c>
      <c r="B127" s="17" t="s">
        <v>26</v>
      </c>
      <c r="C127" s="54">
        <f>SUM(E127:K128)</f>
        <v>50316464.88</v>
      </c>
      <c r="D127" s="54"/>
      <c r="E127" s="54">
        <f>SUM(E129:E132)</f>
        <v>7051390</v>
      </c>
      <c r="F127" s="54">
        <f aca="true" t="shared" si="41" ref="F127:K127">SUM(F129:F132)</f>
        <v>5728657.66</v>
      </c>
      <c r="G127" s="54">
        <f>SUM(G129:G132)</f>
        <v>6789977</v>
      </c>
      <c r="H127" s="54">
        <f>SUM(H129:H132)</f>
        <v>7097265</v>
      </c>
      <c r="I127" s="54">
        <f>SUM(I129:I132)</f>
        <v>8402839.22</v>
      </c>
      <c r="J127" s="54">
        <f t="shared" si="41"/>
        <v>7680142</v>
      </c>
      <c r="K127" s="54">
        <f t="shared" si="41"/>
        <v>7566194</v>
      </c>
      <c r="L127" s="58">
        <v>24.26</v>
      </c>
    </row>
    <row r="128" spans="1:12" ht="180.75" customHeight="1">
      <c r="A128" s="55"/>
      <c r="B128" s="18" t="s">
        <v>48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58"/>
    </row>
    <row r="129" spans="1:12" ht="16.5">
      <c r="A129" s="16">
        <v>96</v>
      </c>
      <c r="B129" s="13" t="s">
        <v>22</v>
      </c>
      <c r="C129" s="54">
        <f>SUM(E129:K129)</f>
        <v>0</v>
      </c>
      <c r="D129" s="54"/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12" t="s">
        <v>49</v>
      </c>
    </row>
    <row r="130" spans="1:12" ht="16.5">
      <c r="A130" s="16">
        <v>97</v>
      </c>
      <c r="B130" s="13" t="s">
        <v>6</v>
      </c>
      <c r="C130" s="54">
        <f>SUM(E130:K130)</f>
        <v>376096.43</v>
      </c>
      <c r="D130" s="54"/>
      <c r="E130" s="8">
        <v>0</v>
      </c>
      <c r="F130" s="8">
        <v>0</v>
      </c>
      <c r="G130" s="8">
        <v>0</v>
      </c>
      <c r="H130" s="8">
        <f>H148</f>
        <v>190509</v>
      </c>
      <c r="I130" s="8">
        <f>185587.43</f>
        <v>185587.43</v>
      </c>
      <c r="J130" s="8">
        <v>0</v>
      </c>
      <c r="K130" s="8">
        <v>0</v>
      </c>
      <c r="L130" s="12" t="s">
        <v>49</v>
      </c>
    </row>
    <row r="131" spans="1:12" ht="16.5">
      <c r="A131" s="16">
        <v>98</v>
      </c>
      <c r="B131" s="13" t="s">
        <v>5</v>
      </c>
      <c r="C131" s="54">
        <f>SUM(E131:K131)</f>
        <v>49940368.45</v>
      </c>
      <c r="D131" s="54"/>
      <c r="E131" s="8">
        <v>7051390</v>
      </c>
      <c r="F131" s="8">
        <v>5728657.66</v>
      </c>
      <c r="G131" s="8">
        <v>6789977</v>
      </c>
      <c r="H131" s="8">
        <f>8841756-2000000-72000+100000+37000</f>
        <v>6906756</v>
      </c>
      <c r="I131" s="8">
        <f>8217251.79</f>
        <v>8217251.79</v>
      </c>
      <c r="J131" s="8">
        <v>7680142</v>
      </c>
      <c r="K131" s="8">
        <v>7566194</v>
      </c>
      <c r="L131" s="12" t="s">
        <v>49</v>
      </c>
    </row>
    <row r="132" spans="1:12" ht="33">
      <c r="A132" s="16">
        <v>99</v>
      </c>
      <c r="B132" s="15" t="s">
        <v>21</v>
      </c>
      <c r="C132" s="54">
        <f>SUM(E132:K132)</f>
        <v>0</v>
      </c>
      <c r="D132" s="54"/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12" t="s">
        <v>49</v>
      </c>
    </row>
    <row r="133" spans="1:12" ht="16.5">
      <c r="A133" s="55">
        <v>100</v>
      </c>
      <c r="B133" s="17" t="s">
        <v>9</v>
      </c>
      <c r="C133" s="76">
        <f>SUM(E133:K134)</f>
        <v>3333700</v>
      </c>
      <c r="D133" s="54"/>
      <c r="E133" s="54">
        <f>SUM(E135:E138)</f>
        <v>142200</v>
      </c>
      <c r="F133" s="54">
        <f aca="true" t="shared" si="42" ref="F133:K133">SUM(F135:F138)</f>
        <v>0</v>
      </c>
      <c r="G133" s="54">
        <f t="shared" si="42"/>
        <v>119500</v>
      </c>
      <c r="H133" s="54">
        <f t="shared" si="42"/>
        <v>72000</v>
      </c>
      <c r="I133" s="54">
        <f t="shared" si="42"/>
        <v>3000000</v>
      </c>
      <c r="J133" s="54">
        <f t="shared" si="42"/>
        <v>0</v>
      </c>
      <c r="K133" s="54">
        <f t="shared" si="42"/>
        <v>0</v>
      </c>
      <c r="L133" s="58">
        <v>24.26</v>
      </c>
    </row>
    <row r="134" spans="1:12" ht="116.25" customHeight="1">
      <c r="A134" s="55"/>
      <c r="B134" s="18" t="s">
        <v>51</v>
      </c>
      <c r="C134" s="76"/>
      <c r="D134" s="54"/>
      <c r="E134" s="54"/>
      <c r="F134" s="54"/>
      <c r="G134" s="54"/>
      <c r="H134" s="54"/>
      <c r="I134" s="54"/>
      <c r="J134" s="54"/>
      <c r="K134" s="54"/>
      <c r="L134" s="58"/>
    </row>
    <row r="135" spans="1:12" ht="16.5">
      <c r="A135" s="16">
        <v>101</v>
      </c>
      <c r="B135" s="13" t="s">
        <v>22</v>
      </c>
      <c r="C135" s="22"/>
      <c r="D135" s="11">
        <f>SUM(E135:K135)</f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12" t="s">
        <v>49</v>
      </c>
    </row>
    <row r="136" spans="1:12" ht="16.5">
      <c r="A136" s="16">
        <v>102</v>
      </c>
      <c r="B136" s="13" t="s">
        <v>6</v>
      </c>
      <c r="C136" s="54">
        <f>SUM(E136:K136)</f>
        <v>153200</v>
      </c>
      <c r="D136" s="54"/>
      <c r="E136" s="8">
        <v>81700</v>
      </c>
      <c r="F136" s="8">
        <v>0</v>
      </c>
      <c r="G136" s="8">
        <v>71500</v>
      </c>
      <c r="H136" s="8">
        <v>0</v>
      </c>
      <c r="I136" s="8">
        <v>0</v>
      </c>
      <c r="J136" s="8">
        <v>0</v>
      </c>
      <c r="K136" s="8">
        <v>0</v>
      </c>
      <c r="L136" s="12" t="s">
        <v>49</v>
      </c>
    </row>
    <row r="137" spans="1:12" ht="16.5">
      <c r="A137" s="16">
        <v>103</v>
      </c>
      <c r="B137" s="13" t="s">
        <v>5</v>
      </c>
      <c r="C137" s="54">
        <f>SUM(E137:K137)</f>
        <v>3180500</v>
      </c>
      <c r="D137" s="54"/>
      <c r="E137" s="8">
        <v>60500</v>
      </c>
      <c r="F137" s="8">
        <v>0</v>
      </c>
      <c r="G137" s="8">
        <v>48000</v>
      </c>
      <c r="H137" s="8">
        <v>72000</v>
      </c>
      <c r="I137" s="8">
        <v>3000000</v>
      </c>
      <c r="J137" s="8">
        <v>0</v>
      </c>
      <c r="K137" s="8">
        <v>0</v>
      </c>
      <c r="L137" s="12" t="s">
        <v>49</v>
      </c>
    </row>
    <row r="138" spans="1:12" ht="33">
      <c r="A138" s="16">
        <v>104</v>
      </c>
      <c r="B138" s="15" t="s">
        <v>21</v>
      </c>
      <c r="C138" s="54">
        <f>SUM(E138:K138)</f>
        <v>0</v>
      </c>
      <c r="D138" s="54"/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12" t="s">
        <v>49</v>
      </c>
    </row>
    <row r="139" spans="1:12" ht="16.5">
      <c r="A139" s="55">
        <v>105</v>
      </c>
      <c r="B139" s="17" t="s">
        <v>27</v>
      </c>
      <c r="C139" s="76">
        <f>SUM(E139:K140)</f>
        <v>615424.36</v>
      </c>
      <c r="D139" s="54"/>
      <c r="E139" s="54">
        <f>SUM(E141:E144)</f>
        <v>0</v>
      </c>
      <c r="F139" s="54">
        <f aca="true" t="shared" si="43" ref="F139:K139">SUM(F141:F144)</f>
        <v>615424.36</v>
      </c>
      <c r="G139" s="54">
        <f t="shared" si="43"/>
        <v>0</v>
      </c>
      <c r="H139" s="54">
        <f t="shared" si="43"/>
        <v>0</v>
      </c>
      <c r="I139" s="54">
        <f t="shared" si="43"/>
        <v>0</v>
      </c>
      <c r="J139" s="54">
        <f t="shared" si="43"/>
        <v>0</v>
      </c>
      <c r="K139" s="54">
        <f t="shared" si="43"/>
        <v>0</v>
      </c>
      <c r="L139" s="58">
        <v>24.26</v>
      </c>
    </row>
    <row r="140" spans="1:12" ht="67.5" customHeight="1">
      <c r="A140" s="55"/>
      <c r="B140" s="18" t="s">
        <v>20</v>
      </c>
      <c r="C140" s="76"/>
      <c r="D140" s="54"/>
      <c r="E140" s="54"/>
      <c r="F140" s="54"/>
      <c r="G140" s="54"/>
      <c r="H140" s="54"/>
      <c r="I140" s="54"/>
      <c r="J140" s="54"/>
      <c r="K140" s="54"/>
      <c r="L140" s="58"/>
    </row>
    <row r="141" spans="1:12" ht="16.5">
      <c r="A141" s="16">
        <v>106</v>
      </c>
      <c r="B141" s="13" t="s">
        <v>22</v>
      </c>
      <c r="C141" s="22"/>
      <c r="D141" s="11">
        <f>SUM(E141:K141)</f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12" t="s">
        <v>49</v>
      </c>
    </row>
    <row r="142" spans="1:12" ht="16.5">
      <c r="A142" s="16">
        <v>107</v>
      </c>
      <c r="B142" s="13" t="s">
        <v>6</v>
      </c>
      <c r="C142" s="54">
        <f>SUM(E142:K142)</f>
        <v>0</v>
      </c>
      <c r="D142" s="54"/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12" t="s">
        <v>49</v>
      </c>
    </row>
    <row r="143" spans="1:12" ht="16.5">
      <c r="A143" s="16">
        <v>108</v>
      </c>
      <c r="B143" s="13" t="s">
        <v>5</v>
      </c>
      <c r="C143" s="54">
        <f>SUM(E143:K143)</f>
        <v>615424.36</v>
      </c>
      <c r="D143" s="54"/>
      <c r="E143" s="8">
        <v>0</v>
      </c>
      <c r="F143" s="8">
        <v>615424.36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12" t="s">
        <v>49</v>
      </c>
    </row>
    <row r="144" spans="1:12" ht="33">
      <c r="A144" s="16">
        <v>109</v>
      </c>
      <c r="B144" s="15" t="s">
        <v>21</v>
      </c>
      <c r="C144" s="54">
        <f>SUM(E144:K144)</f>
        <v>0</v>
      </c>
      <c r="D144" s="54"/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12" t="s">
        <v>49</v>
      </c>
    </row>
    <row r="145" spans="1:12" ht="229.5" customHeight="1">
      <c r="A145" s="12">
        <v>110</v>
      </c>
      <c r="B145" s="32" t="s">
        <v>78</v>
      </c>
      <c r="C145" s="11"/>
      <c r="D145" s="11">
        <f>H145</f>
        <v>190509</v>
      </c>
      <c r="E145" s="8">
        <v>0</v>
      </c>
      <c r="F145" s="8">
        <v>0</v>
      </c>
      <c r="G145" s="8">
        <v>0</v>
      </c>
      <c r="H145" s="8">
        <f>H148</f>
        <v>190509</v>
      </c>
      <c r="I145" s="8">
        <f>I148</f>
        <v>0</v>
      </c>
      <c r="J145" s="8">
        <v>0</v>
      </c>
      <c r="K145" s="8">
        <v>0</v>
      </c>
      <c r="L145" s="12" t="s">
        <v>4</v>
      </c>
    </row>
    <row r="146" spans="1:12" ht="16.5">
      <c r="A146" s="12">
        <v>111</v>
      </c>
      <c r="B146" s="13" t="s">
        <v>79</v>
      </c>
      <c r="C146" s="11"/>
      <c r="D146" s="11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12" t="s">
        <v>4</v>
      </c>
    </row>
    <row r="147" spans="1:12" ht="16.5">
      <c r="A147" s="12">
        <v>112</v>
      </c>
      <c r="B147" s="13" t="s">
        <v>6</v>
      </c>
      <c r="C147" s="11"/>
      <c r="D147" s="11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12" t="s">
        <v>4</v>
      </c>
    </row>
    <row r="148" spans="1:12" ht="16.5">
      <c r="A148" s="12">
        <v>113</v>
      </c>
      <c r="B148" s="13" t="s">
        <v>5</v>
      </c>
      <c r="C148" s="11"/>
      <c r="D148" s="11">
        <f>H148</f>
        <v>190509</v>
      </c>
      <c r="E148" s="8">
        <v>0</v>
      </c>
      <c r="F148" s="8">
        <v>0</v>
      </c>
      <c r="G148" s="8">
        <v>0</v>
      </c>
      <c r="H148" s="8">
        <v>190509</v>
      </c>
      <c r="I148" s="8">
        <v>0</v>
      </c>
      <c r="J148" s="8"/>
      <c r="K148" s="8"/>
      <c r="L148" s="12"/>
    </row>
    <row r="149" spans="1:12" ht="26.25" customHeight="1">
      <c r="A149" s="62" t="s">
        <v>37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63"/>
    </row>
    <row r="150" spans="1:12" ht="94.5" customHeight="1">
      <c r="A150" s="12">
        <v>114</v>
      </c>
      <c r="B150" s="62" t="s">
        <v>38</v>
      </c>
      <c r="C150" s="63"/>
      <c r="D150" s="11">
        <f>SUM(E150:K150)</f>
        <v>574091</v>
      </c>
      <c r="E150" s="11">
        <f>SUM(E151:E154)</f>
        <v>143000</v>
      </c>
      <c r="F150" s="11">
        <f aca="true" t="shared" si="44" ref="F150:K150">SUM(F151:F154)</f>
        <v>182960</v>
      </c>
      <c r="G150" s="11">
        <f t="shared" si="44"/>
        <v>55500</v>
      </c>
      <c r="H150" s="11">
        <f t="shared" si="44"/>
        <v>31388</v>
      </c>
      <c r="I150" s="11">
        <f t="shared" si="44"/>
        <v>57427</v>
      </c>
      <c r="J150" s="11">
        <f t="shared" si="44"/>
        <v>52296</v>
      </c>
      <c r="K150" s="11">
        <f t="shared" si="44"/>
        <v>51520</v>
      </c>
      <c r="L150" s="12" t="s">
        <v>4</v>
      </c>
    </row>
    <row r="151" spans="1:12" ht="16.5">
      <c r="A151" s="12">
        <v>115</v>
      </c>
      <c r="B151" s="64" t="s">
        <v>22</v>
      </c>
      <c r="C151" s="65"/>
      <c r="D151" s="11">
        <f>SUM(E151:K151)</f>
        <v>0</v>
      </c>
      <c r="E151" s="8">
        <f>E157</f>
        <v>0</v>
      </c>
      <c r="F151" s="8">
        <f aca="true" t="shared" si="45" ref="F151:K151">F157</f>
        <v>0</v>
      </c>
      <c r="G151" s="8">
        <f t="shared" si="45"/>
        <v>0</v>
      </c>
      <c r="H151" s="8">
        <f t="shared" si="45"/>
        <v>0</v>
      </c>
      <c r="I151" s="8">
        <f t="shared" si="45"/>
        <v>0</v>
      </c>
      <c r="J151" s="8">
        <f t="shared" si="45"/>
        <v>0</v>
      </c>
      <c r="K151" s="8">
        <f t="shared" si="45"/>
        <v>0</v>
      </c>
      <c r="L151" s="12" t="s">
        <v>4</v>
      </c>
    </row>
    <row r="152" spans="1:12" ht="16.5">
      <c r="A152" s="12">
        <v>116</v>
      </c>
      <c r="B152" s="64" t="s">
        <v>6</v>
      </c>
      <c r="C152" s="65"/>
      <c r="D152" s="11">
        <f>SUM(E152:K152)</f>
        <v>96700</v>
      </c>
      <c r="E152" s="8">
        <f aca="true" t="shared" si="46" ref="E152:K154">E158</f>
        <v>0</v>
      </c>
      <c r="F152" s="8">
        <f t="shared" si="46"/>
        <v>91000</v>
      </c>
      <c r="G152" s="8">
        <f t="shared" si="46"/>
        <v>0</v>
      </c>
      <c r="H152" s="8">
        <f t="shared" si="46"/>
        <v>0</v>
      </c>
      <c r="I152" s="8">
        <f>I158</f>
        <v>5700</v>
      </c>
      <c r="J152" s="8">
        <f t="shared" si="46"/>
        <v>0</v>
      </c>
      <c r="K152" s="8">
        <f t="shared" si="46"/>
        <v>0</v>
      </c>
      <c r="L152" s="12" t="s">
        <v>4</v>
      </c>
    </row>
    <row r="153" spans="1:12" ht="16.5">
      <c r="A153" s="12">
        <v>117</v>
      </c>
      <c r="B153" s="64" t="s">
        <v>5</v>
      </c>
      <c r="C153" s="65"/>
      <c r="D153" s="11">
        <f>SUM(E153:K153)</f>
        <v>477391</v>
      </c>
      <c r="E153" s="8">
        <f t="shared" si="46"/>
        <v>143000</v>
      </c>
      <c r="F153" s="8">
        <f t="shared" si="46"/>
        <v>91960</v>
      </c>
      <c r="G153" s="8">
        <f t="shared" si="46"/>
        <v>55500</v>
      </c>
      <c r="H153" s="8">
        <f t="shared" si="46"/>
        <v>31388</v>
      </c>
      <c r="I153" s="8">
        <f t="shared" si="46"/>
        <v>51727</v>
      </c>
      <c r="J153" s="8">
        <f t="shared" si="46"/>
        <v>52296</v>
      </c>
      <c r="K153" s="8">
        <f t="shared" si="46"/>
        <v>51520</v>
      </c>
      <c r="L153" s="12" t="s">
        <v>4</v>
      </c>
    </row>
    <row r="154" spans="1:12" ht="16.5">
      <c r="A154" s="12">
        <v>118</v>
      </c>
      <c r="B154" s="53" t="s">
        <v>21</v>
      </c>
      <c r="C154" s="53"/>
      <c r="D154" s="11">
        <f>SUM(E154:K154)</f>
        <v>0</v>
      </c>
      <c r="E154" s="8">
        <f t="shared" si="46"/>
        <v>0</v>
      </c>
      <c r="F154" s="8">
        <f t="shared" si="46"/>
        <v>0</v>
      </c>
      <c r="G154" s="8">
        <f t="shared" si="46"/>
        <v>0</v>
      </c>
      <c r="H154" s="8">
        <f t="shared" si="46"/>
        <v>0</v>
      </c>
      <c r="I154" s="8">
        <f t="shared" si="46"/>
        <v>0</v>
      </c>
      <c r="J154" s="8">
        <f t="shared" si="46"/>
        <v>0</v>
      </c>
      <c r="K154" s="8">
        <f t="shared" si="46"/>
        <v>0</v>
      </c>
      <c r="L154" s="12" t="s">
        <v>4</v>
      </c>
    </row>
    <row r="155" spans="1:12" ht="24.75" customHeight="1">
      <c r="A155" s="66" t="s">
        <v>7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6.5">
      <c r="A156" s="12">
        <v>119</v>
      </c>
      <c r="B156" s="66" t="s">
        <v>7</v>
      </c>
      <c r="C156" s="66"/>
      <c r="D156" s="11">
        <f>SUM(E156:K156)</f>
        <v>574091</v>
      </c>
      <c r="E156" s="11">
        <f>SUM(E157:E160)</f>
        <v>143000</v>
      </c>
      <c r="F156" s="11">
        <f aca="true" t="shared" si="47" ref="F156:K156">SUM(F157:F160)</f>
        <v>182960</v>
      </c>
      <c r="G156" s="11">
        <f t="shared" si="47"/>
        <v>55500</v>
      </c>
      <c r="H156" s="11">
        <f t="shared" si="47"/>
        <v>31388</v>
      </c>
      <c r="I156" s="11">
        <f t="shared" si="47"/>
        <v>57427</v>
      </c>
      <c r="J156" s="11">
        <f t="shared" si="47"/>
        <v>52296</v>
      </c>
      <c r="K156" s="11">
        <f t="shared" si="47"/>
        <v>51520</v>
      </c>
      <c r="L156" s="12" t="s">
        <v>4</v>
      </c>
    </row>
    <row r="157" spans="1:12" ht="16.5">
      <c r="A157" s="12">
        <v>120</v>
      </c>
      <c r="B157" s="53" t="s">
        <v>22</v>
      </c>
      <c r="C157" s="53"/>
      <c r="D157" s="11">
        <f>SUM(E157:K157)</f>
        <v>0</v>
      </c>
      <c r="E157" s="8">
        <f>E163</f>
        <v>0</v>
      </c>
      <c r="F157" s="8">
        <f aca="true" t="shared" si="48" ref="F157:K157">F163</f>
        <v>0</v>
      </c>
      <c r="G157" s="8">
        <f t="shared" si="48"/>
        <v>0</v>
      </c>
      <c r="H157" s="8">
        <f t="shared" si="48"/>
        <v>0</v>
      </c>
      <c r="I157" s="8">
        <f t="shared" si="48"/>
        <v>0</v>
      </c>
      <c r="J157" s="8">
        <f t="shared" si="48"/>
        <v>0</v>
      </c>
      <c r="K157" s="8">
        <f t="shared" si="48"/>
        <v>0</v>
      </c>
      <c r="L157" s="12" t="s">
        <v>4</v>
      </c>
    </row>
    <row r="158" spans="1:12" ht="16.5">
      <c r="A158" s="12">
        <v>121</v>
      </c>
      <c r="B158" s="53" t="s">
        <v>6</v>
      </c>
      <c r="C158" s="53"/>
      <c r="D158" s="11">
        <f>SUM(E158:K158)</f>
        <v>96700</v>
      </c>
      <c r="E158" s="8">
        <f aca="true" t="shared" si="49" ref="E158:K160">E164</f>
        <v>0</v>
      </c>
      <c r="F158" s="8">
        <f t="shared" si="49"/>
        <v>91000</v>
      </c>
      <c r="G158" s="8">
        <f t="shared" si="49"/>
        <v>0</v>
      </c>
      <c r="H158" s="8">
        <f>H164</f>
        <v>0</v>
      </c>
      <c r="I158" s="8">
        <f>I164</f>
        <v>5700</v>
      </c>
      <c r="J158" s="8">
        <f t="shared" si="49"/>
        <v>0</v>
      </c>
      <c r="K158" s="8">
        <f t="shared" si="49"/>
        <v>0</v>
      </c>
      <c r="L158" s="12" t="s">
        <v>4</v>
      </c>
    </row>
    <row r="159" spans="1:12" ht="16.5">
      <c r="A159" s="12">
        <v>122</v>
      </c>
      <c r="B159" s="53" t="s">
        <v>5</v>
      </c>
      <c r="C159" s="53"/>
      <c r="D159" s="11">
        <f>SUM(E159:K159)</f>
        <v>477391</v>
      </c>
      <c r="E159" s="8">
        <f t="shared" si="49"/>
        <v>143000</v>
      </c>
      <c r="F159" s="8">
        <f t="shared" si="49"/>
        <v>91960</v>
      </c>
      <c r="G159" s="8">
        <f t="shared" si="49"/>
        <v>55500</v>
      </c>
      <c r="H159" s="8">
        <f t="shared" si="49"/>
        <v>31388</v>
      </c>
      <c r="I159" s="8">
        <f t="shared" si="49"/>
        <v>51727</v>
      </c>
      <c r="J159" s="8">
        <f t="shared" si="49"/>
        <v>52296</v>
      </c>
      <c r="K159" s="8">
        <f t="shared" si="49"/>
        <v>51520</v>
      </c>
      <c r="L159" s="12" t="s">
        <v>4</v>
      </c>
    </row>
    <row r="160" spans="1:12" ht="16.5">
      <c r="A160" s="12">
        <v>123</v>
      </c>
      <c r="B160" s="61" t="s">
        <v>21</v>
      </c>
      <c r="C160" s="61"/>
      <c r="D160" s="11">
        <f>SUM(E160:K160)</f>
        <v>0</v>
      </c>
      <c r="E160" s="8">
        <f t="shared" si="49"/>
        <v>0</v>
      </c>
      <c r="F160" s="8">
        <f t="shared" si="49"/>
        <v>0</v>
      </c>
      <c r="G160" s="8">
        <f t="shared" si="49"/>
        <v>0</v>
      </c>
      <c r="H160" s="8">
        <f t="shared" si="49"/>
        <v>0</v>
      </c>
      <c r="I160" s="8">
        <f t="shared" si="49"/>
        <v>0</v>
      </c>
      <c r="J160" s="8">
        <f t="shared" si="49"/>
        <v>0</v>
      </c>
      <c r="K160" s="8">
        <f t="shared" si="49"/>
        <v>0</v>
      </c>
      <c r="L160" s="12" t="s">
        <v>4</v>
      </c>
    </row>
    <row r="161" spans="1:12" ht="16.5">
      <c r="A161" s="55">
        <v>124</v>
      </c>
      <c r="B161" s="56" t="s">
        <v>26</v>
      </c>
      <c r="C161" s="57"/>
      <c r="D161" s="54">
        <f>SUM(E161:K162)</f>
        <v>574091</v>
      </c>
      <c r="E161" s="54">
        <f>SUM(E163:E166)</f>
        <v>143000</v>
      </c>
      <c r="F161" s="54">
        <f aca="true" t="shared" si="50" ref="F161:K161">SUM(F163:F166)</f>
        <v>182960</v>
      </c>
      <c r="G161" s="54">
        <f t="shared" si="50"/>
        <v>55500</v>
      </c>
      <c r="H161" s="54">
        <f t="shared" si="50"/>
        <v>31388</v>
      </c>
      <c r="I161" s="54">
        <f t="shared" si="50"/>
        <v>57427</v>
      </c>
      <c r="J161" s="54">
        <f t="shared" si="50"/>
        <v>52296</v>
      </c>
      <c r="K161" s="54">
        <f t="shared" si="50"/>
        <v>51520</v>
      </c>
      <c r="L161" s="58" t="s">
        <v>65</v>
      </c>
    </row>
    <row r="162" spans="1:12" ht="89.25" customHeight="1">
      <c r="A162" s="55"/>
      <c r="B162" s="59" t="s">
        <v>55</v>
      </c>
      <c r="C162" s="60"/>
      <c r="D162" s="54"/>
      <c r="E162" s="54"/>
      <c r="F162" s="54"/>
      <c r="G162" s="54"/>
      <c r="H162" s="54"/>
      <c r="I162" s="54"/>
      <c r="J162" s="54"/>
      <c r="K162" s="54"/>
      <c r="L162" s="58"/>
    </row>
    <row r="163" spans="1:12" ht="16.5">
      <c r="A163" s="12">
        <v>125</v>
      </c>
      <c r="B163" s="67" t="s">
        <v>22</v>
      </c>
      <c r="C163" s="67"/>
      <c r="D163" s="11">
        <f>SUM(E163:K163)</f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12" t="s">
        <v>4</v>
      </c>
    </row>
    <row r="164" spans="1:24" s="37" customFormat="1" ht="16.5">
      <c r="A164" s="12">
        <v>126</v>
      </c>
      <c r="B164" s="53" t="s">
        <v>6</v>
      </c>
      <c r="C164" s="53"/>
      <c r="D164" s="11">
        <f>SUM(E164:K164)</f>
        <v>96700</v>
      </c>
      <c r="E164" s="8">
        <v>0</v>
      </c>
      <c r="F164" s="8">
        <v>91000</v>
      </c>
      <c r="G164" s="8">
        <v>0</v>
      </c>
      <c r="H164" s="8">
        <v>0</v>
      </c>
      <c r="I164" s="8">
        <v>5700</v>
      </c>
      <c r="J164" s="8">
        <v>0</v>
      </c>
      <c r="K164" s="8">
        <v>0</v>
      </c>
      <c r="L164" s="12" t="s">
        <v>4</v>
      </c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</row>
    <row r="165" spans="1:12" ht="16.5">
      <c r="A165" s="12">
        <v>127</v>
      </c>
      <c r="B165" s="53" t="s">
        <v>5</v>
      </c>
      <c r="C165" s="53"/>
      <c r="D165" s="11">
        <f>SUM(E165:K165)</f>
        <v>477391</v>
      </c>
      <c r="E165" s="8">
        <v>143000</v>
      </c>
      <c r="F165" s="8">
        <v>91960</v>
      </c>
      <c r="G165" s="8">
        <v>55500</v>
      </c>
      <c r="H165" s="8">
        <f>93000-41612-20000</f>
        <v>31388</v>
      </c>
      <c r="I165" s="8">
        <v>51727</v>
      </c>
      <c r="J165" s="8">
        <v>52296</v>
      </c>
      <c r="K165" s="8">
        <v>51520</v>
      </c>
      <c r="L165" s="12" t="s">
        <v>4</v>
      </c>
    </row>
    <row r="166" spans="1:12" ht="16.5">
      <c r="A166" s="12">
        <v>128</v>
      </c>
      <c r="B166" s="53" t="s">
        <v>21</v>
      </c>
      <c r="C166" s="53"/>
      <c r="D166" s="11">
        <f>SUM(E166:K166)</f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12" t="s">
        <v>4</v>
      </c>
    </row>
    <row r="167" spans="1:12" ht="37.5" customHeight="1">
      <c r="A167" s="66" t="s">
        <v>74</v>
      </c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88.5" customHeight="1">
      <c r="A168" s="12">
        <v>129</v>
      </c>
      <c r="B168" s="66" t="s">
        <v>39</v>
      </c>
      <c r="C168" s="66"/>
      <c r="D168" s="11">
        <f>SUM(E168:K168)</f>
        <v>14358107</v>
      </c>
      <c r="E168" s="11">
        <f>SUM(E169:E172)</f>
        <v>949760</v>
      </c>
      <c r="F168" s="11">
        <f aca="true" t="shared" si="51" ref="F168:K168">SUM(F169:F172)</f>
        <v>1335434</v>
      </c>
      <c r="G168" s="11">
        <f t="shared" si="51"/>
        <v>1966061</v>
      </c>
      <c r="H168" s="11">
        <f>SUM(H169:H172)</f>
        <v>2587204</v>
      </c>
      <c r="I168" s="11">
        <f t="shared" si="51"/>
        <v>2446653</v>
      </c>
      <c r="J168" s="11">
        <f t="shared" si="51"/>
        <v>2541950</v>
      </c>
      <c r="K168" s="11">
        <f t="shared" si="51"/>
        <v>2531045</v>
      </c>
      <c r="L168" s="12" t="s">
        <v>4</v>
      </c>
    </row>
    <row r="169" spans="1:12" ht="16.5">
      <c r="A169" s="12">
        <v>130</v>
      </c>
      <c r="B169" s="53" t="s">
        <v>22</v>
      </c>
      <c r="C169" s="53"/>
      <c r="D169" s="11">
        <f>SUM(E169:K169)</f>
        <v>0</v>
      </c>
      <c r="E169" s="8">
        <f>E175</f>
        <v>0</v>
      </c>
      <c r="F169" s="8">
        <f aca="true" t="shared" si="52" ref="F169:K169">F175</f>
        <v>0</v>
      </c>
      <c r="G169" s="8">
        <f t="shared" si="52"/>
        <v>0</v>
      </c>
      <c r="H169" s="8">
        <f t="shared" si="52"/>
        <v>0</v>
      </c>
      <c r="I169" s="8">
        <f t="shared" si="52"/>
        <v>0</v>
      </c>
      <c r="J169" s="8">
        <f t="shared" si="52"/>
        <v>0</v>
      </c>
      <c r="K169" s="8">
        <f t="shared" si="52"/>
        <v>0</v>
      </c>
      <c r="L169" s="12" t="s">
        <v>4</v>
      </c>
    </row>
    <row r="170" spans="1:24" s="5" customFormat="1" ht="16.5">
      <c r="A170" s="12">
        <v>131</v>
      </c>
      <c r="B170" s="53" t="s">
        <v>6</v>
      </c>
      <c r="C170" s="53"/>
      <c r="D170" s="11">
        <f>SUM(E170:K170)</f>
        <v>134400</v>
      </c>
      <c r="E170" s="8">
        <f aca="true" t="shared" si="53" ref="E170:K172">E176</f>
        <v>0</v>
      </c>
      <c r="F170" s="8">
        <f t="shared" si="53"/>
        <v>0</v>
      </c>
      <c r="G170" s="8">
        <f t="shared" si="53"/>
        <v>0</v>
      </c>
      <c r="H170" s="8">
        <f>H176</f>
        <v>134400</v>
      </c>
      <c r="I170" s="8">
        <f t="shared" si="53"/>
        <v>0</v>
      </c>
      <c r="J170" s="8">
        <f t="shared" si="53"/>
        <v>0</v>
      </c>
      <c r="K170" s="8">
        <f t="shared" si="53"/>
        <v>0</v>
      </c>
      <c r="L170" s="12" t="s">
        <v>4</v>
      </c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12" ht="16.5">
      <c r="A171" s="12">
        <v>132</v>
      </c>
      <c r="B171" s="53" t="s">
        <v>5</v>
      </c>
      <c r="C171" s="53"/>
      <c r="D171" s="11">
        <f>SUM(E171:K171)</f>
        <v>14223707</v>
      </c>
      <c r="E171" s="8">
        <f t="shared" si="53"/>
        <v>949760</v>
      </c>
      <c r="F171" s="8">
        <f t="shared" si="53"/>
        <v>1335434</v>
      </c>
      <c r="G171" s="8">
        <f t="shared" si="53"/>
        <v>1966061</v>
      </c>
      <c r="H171" s="8">
        <f>H177</f>
        <v>2452804</v>
      </c>
      <c r="I171" s="8">
        <f t="shared" si="53"/>
        <v>2446653</v>
      </c>
      <c r="J171" s="8">
        <f t="shared" si="53"/>
        <v>2541950</v>
      </c>
      <c r="K171" s="8">
        <f t="shared" si="53"/>
        <v>2531045</v>
      </c>
      <c r="L171" s="12" t="s">
        <v>4</v>
      </c>
    </row>
    <row r="172" spans="1:12" ht="16.5">
      <c r="A172" s="12">
        <v>133</v>
      </c>
      <c r="B172" s="53" t="s">
        <v>21</v>
      </c>
      <c r="C172" s="53"/>
      <c r="D172" s="11">
        <f>SUM(E172:K172)</f>
        <v>0</v>
      </c>
      <c r="E172" s="8">
        <f t="shared" si="53"/>
        <v>0</v>
      </c>
      <c r="F172" s="8">
        <f t="shared" si="53"/>
        <v>0</v>
      </c>
      <c r="G172" s="8">
        <f t="shared" si="53"/>
        <v>0</v>
      </c>
      <c r="H172" s="8">
        <f t="shared" si="53"/>
        <v>0</v>
      </c>
      <c r="I172" s="8">
        <f t="shared" si="53"/>
        <v>0</v>
      </c>
      <c r="J172" s="8">
        <f t="shared" si="53"/>
        <v>0</v>
      </c>
      <c r="K172" s="8">
        <f t="shared" si="53"/>
        <v>0</v>
      </c>
      <c r="L172" s="12" t="s">
        <v>4</v>
      </c>
    </row>
    <row r="173" spans="1:12" ht="20.25" customHeight="1">
      <c r="A173" s="66" t="s">
        <v>7</v>
      </c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6.5">
      <c r="A174" s="12">
        <v>134</v>
      </c>
      <c r="B174" s="66" t="s">
        <v>7</v>
      </c>
      <c r="C174" s="66"/>
      <c r="D174" s="11">
        <f>SUM(E174:K174)</f>
        <v>14358107</v>
      </c>
      <c r="E174" s="11">
        <f>SUM(E175:E178)</f>
        <v>949760</v>
      </c>
      <c r="F174" s="11">
        <f aca="true" t="shared" si="54" ref="F174:K174">SUM(F175:F178)</f>
        <v>1335434</v>
      </c>
      <c r="G174" s="11">
        <f t="shared" si="54"/>
        <v>1966061</v>
      </c>
      <c r="H174" s="11">
        <f t="shared" si="54"/>
        <v>2587204</v>
      </c>
      <c r="I174" s="11">
        <f t="shared" si="54"/>
        <v>2446653</v>
      </c>
      <c r="J174" s="11">
        <f t="shared" si="54"/>
        <v>2541950</v>
      </c>
      <c r="K174" s="11">
        <f t="shared" si="54"/>
        <v>2531045</v>
      </c>
      <c r="L174" s="12" t="s">
        <v>4</v>
      </c>
    </row>
    <row r="175" spans="1:12" ht="16.5">
      <c r="A175" s="12">
        <v>135</v>
      </c>
      <c r="B175" s="53" t="s">
        <v>22</v>
      </c>
      <c r="C175" s="53"/>
      <c r="D175" s="11">
        <f>SUM(E175:K175)</f>
        <v>0</v>
      </c>
      <c r="E175" s="8">
        <f>E181+E187</f>
        <v>0</v>
      </c>
      <c r="F175" s="8">
        <f aca="true" t="shared" si="55" ref="F175:K175">F181+F187</f>
        <v>0</v>
      </c>
      <c r="G175" s="8">
        <f t="shared" si="55"/>
        <v>0</v>
      </c>
      <c r="H175" s="8">
        <f t="shared" si="55"/>
        <v>0</v>
      </c>
      <c r="I175" s="8">
        <f t="shared" si="55"/>
        <v>0</v>
      </c>
      <c r="J175" s="8">
        <f t="shared" si="55"/>
        <v>0</v>
      </c>
      <c r="K175" s="8">
        <f t="shared" si="55"/>
        <v>0</v>
      </c>
      <c r="L175" s="12" t="s">
        <v>4</v>
      </c>
    </row>
    <row r="176" spans="1:24" s="5" customFormat="1" ht="16.5">
      <c r="A176" s="12">
        <v>136</v>
      </c>
      <c r="B176" s="53" t="s">
        <v>6</v>
      </c>
      <c r="C176" s="53"/>
      <c r="D176" s="11">
        <f>SUM(E176:K176)</f>
        <v>134400</v>
      </c>
      <c r="E176" s="8">
        <f aca="true" t="shared" si="56" ref="E176:K178">E182+E188</f>
        <v>0</v>
      </c>
      <c r="F176" s="8">
        <f t="shared" si="56"/>
        <v>0</v>
      </c>
      <c r="G176" s="8">
        <f t="shared" si="56"/>
        <v>0</v>
      </c>
      <c r="H176" s="8">
        <f>H182+H188+H200</f>
        <v>134400</v>
      </c>
      <c r="I176" s="8">
        <f t="shared" si="56"/>
        <v>0</v>
      </c>
      <c r="J176" s="8">
        <f t="shared" si="56"/>
        <v>0</v>
      </c>
      <c r="K176" s="8">
        <f t="shared" si="56"/>
        <v>0</v>
      </c>
      <c r="L176" s="12" t="s">
        <v>4</v>
      </c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12" ht="16.5">
      <c r="A177" s="12">
        <v>137</v>
      </c>
      <c r="B177" s="53" t="s">
        <v>5</v>
      </c>
      <c r="C177" s="53"/>
      <c r="D177" s="11">
        <f>SUM(E177:K177)</f>
        <v>14223707</v>
      </c>
      <c r="E177" s="8">
        <f t="shared" si="56"/>
        <v>949760</v>
      </c>
      <c r="F177" s="8">
        <f t="shared" si="56"/>
        <v>1335434</v>
      </c>
      <c r="G177" s="8">
        <f>G183+G189</f>
        <v>1966061</v>
      </c>
      <c r="H177" s="8">
        <f>H183+H189+H195+H201</f>
        <v>2452804</v>
      </c>
      <c r="I177" s="8">
        <f>I183+I189+I195+I201</f>
        <v>2446653</v>
      </c>
      <c r="J177" s="8">
        <f>J183+J189+J195</f>
        <v>2541950</v>
      </c>
      <c r="K177" s="8">
        <f>K183+K189+K195</f>
        <v>2531045</v>
      </c>
      <c r="L177" s="12" t="s">
        <v>4</v>
      </c>
    </row>
    <row r="178" spans="1:12" ht="16.5">
      <c r="A178" s="12">
        <v>138</v>
      </c>
      <c r="B178" s="61" t="s">
        <v>21</v>
      </c>
      <c r="C178" s="61"/>
      <c r="D178" s="11">
        <f>SUM(E178:K178)</f>
        <v>0</v>
      </c>
      <c r="E178" s="8">
        <f t="shared" si="56"/>
        <v>0</v>
      </c>
      <c r="F178" s="8">
        <f t="shared" si="56"/>
        <v>0</v>
      </c>
      <c r="G178" s="8">
        <f t="shared" si="56"/>
        <v>0</v>
      </c>
      <c r="H178" s="8">
        <f t="shared" si="56"/>
        <v>0</v>
      </c>
      <c r="I178" s="8">
        <f t="shared" si="56"/>
        <v>0</v>
      </c>
      <c r="J178" s="8">
        <f t="shared" si="56"/>
        <v>0</v>
      </c>
      <c r="K178" s="8">
        <f t="shared" si="56"/>
        <v>0</v>
      </c>
      <c r="L178" s="12" t="s">
        <v>4</v>
      </c>
    </row>
    <row r="179" spans="1:12" ht="16.5">
      <c r="A179" s="55">
        <v>139</v>
      </c>
      <c r="B179" s="56" t="s">
        <v>26</v>
      </c>
      <c r="C179" s="57"/>
      <c r="D179" s="54">
        <f>SUM(E179:K180)</f>
        <v>8018685</v>
      </c>
      <c r="E179" s="54">
        <f>SUM(E181:E184)</f>
        <v>949760</v>
      </c>
      <c r="F179" s="54">
        <f aca="true" t="shared" si="57" ref="F179:K179">SUM(F181:F184)</f>
        <v>1228000</v>
      </c>
      <c r="G179" s="54">
        <f t="shared" si="57"/>
        <v>1205690</v>
      </c>
      <c r="H179" s="54">
        <f>SUM(H181:H184)</f>
        <v>1131520</v>
      </c>
      <c r="I179" s="54">
        <f t="shared" si="57"/>
        <v>1146195</v>
      </c>
      <c r="J179" s="54">
        <f t="shared" si="57"/>
        <v>1179328</v>
      </c>
      <c r="K179" s="54">
        <f t="shared" si="57"/>
        <v>1178192</v>
      </c>
      <c r="L179" s="58" t="s">
        <v>67</v>
      </c>
    </row>
    <row r="180" spans="1:12" ht="120.75" customHeight="1">
      <c r="A180" s="55"/>
      <c r="B180" s="59" t="s">
        <v>75</v>
      </c>
      <c r="C180" s="60"/>
      <c r="D180" s="54"/>
      <c r="E180" s="54"/>
      <c r="F180" s="54"/>
      <c r="G180" s="54"/>
      <c r="H180" s="54"/>
      <c r="I180" s="54"/>
      <c r="J180" s="54"/>
      <c r="K180" s="54"/>
      <c r="L180" s="58"/>
    </row>
    <row r="181" spans="1:12" ht="16.5">
      <c r="A181" s="16">
        <v>140</v>
      </c>
      <c r="B181" s="53" t="s">
        <v>22</v>
      </c>
      <c r="C181" s="53"/>
      <c r="D181" s="11">
        <f>SUM(E181:K181)</f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12" t="s">
        <v>49</v>
      </c>
    </row>
    <row r="182" spans="1:12" ht="16.5">
      <c r="A182" s="16">
        <v>141</v>
      </c>
      <c r="B182" s="53" t="s">
        <v>6</v>
      </c>
      <c r="C182" s="53"/>
      <c r="D182" s="11">
        <f>SUM(E182:K182)</f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12" t="s">
        <v>49</v>
      </c>
    </row>
    <row r="183" spans="1:12" ht="16.5">
      <c r="A183" s="16">
        <v>142</v>
      </c>
      <c r="B183" s="53" t="s">
        <v>5</v>
      </c>
      <c r="C183" s="53"/>
      <c r="D183" s="11">
        <f>SUM(E183:K183)</f>
        <v>8018685</v>
      </c>
      <c r="E183" s="8">
        <v>949760</v>
      </c>
      <c r="F183" s="8">
        <v>1228000</v>
      </c>
      <c r="G183" s="8">
        <v>1205690</v>
      </c>
      <c r="H183" s="8">
        <f>1488792-405700+48428</f>
        <v>1131520</v>
      </c>
      <c r="I183" s="8">
        <v>1146195</v>
      </c>
      <c r="J183" s="8">
        <v>1179328</v>
      </c>
      <c r="K183" s="8">
        <v>1178192</v>
      </c>
      <c r="L183" s="12" t="s">
        <v>49</v>
      </c>
    </row>
    <row r="184" spans="1:24" s="2" customFormat="1" ht="16.5">
      <c r="A184" s="16">
        <v>143</v>
      </c>
      <c r="B184" s="61" t="s">
        <v>21</v>
      </c>
      <c r="C184" s="61"/>
      <c r="D184" s="11">
        <f>SUM(E184:K184)</f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12" t="s">
        <v>49</v>
      </c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</row>
    <row r="185" spans="1:12" ht="16.5">
      <c r="A185" s="55">
        <v>144</v>
      </c>
      <c r="B185" s="56" t="s">
        <v>9</v>
      </c>
      <c r="C185" s="57"/>
      <c r="D185" s="54">
        <f>SUM(E185:K186)</f>
        <v>4303292</v>
      </c>
      <c r="E185" s="54">
        <f>SUM(E187:E190)</f>
        <v>0</v>
      </c>
      <c r="F185" s="54">
        <f aca="true" t="shared" si="58" ref="F185:K185">SUM(F187:F190)</f>
        <v>107434</v>
      </c>
      <c r="G185" s="54">
        <f t="shared" si="58"/>
        <v>760371</v>
      </c>
      <c r="H185" s="54">
        <f t="shared" si="58"/>
        <v>837984</v>
      </c>
      <c r="I185" s="54">
        <f t="shared" si="58"/>
        <v>865458</v>
      </c>
      <c r="J185" s="54">
        <f t="shared" si="58"/>
        <v>867232</v>
      </c>
      <c r="K185" s="54">
        <f t="shared" si="58"/>
        <v>864813</v>
      </c>
      <c r="L185" s="58">
        <v>37.38</v>
      </c>
    </row>
    <row r="186" spans="1:12" ht="72.75" customHeight="1">
      <c r="A186" s="55"/>
      <c r="B186" s="59" t="s">
        <v>76</v>
      </c>
      <c r="C186" s="60"/>
      <c r="D186" s="54"/>
      <c r="E186" s="54"/>
      <c r="F186" s="54"/>
      <c r="G186" s="54"/>
      <c r="H186" s="54"/>
      <c r="I186" s="54"/>
      <c r="J186" s="54"/>
      <c r="K186" s="54"/>
      <c r="L186" s="58"/>
    </row>
    <row r="187" spans="1:12" ht="16.5">
      <c r="A187" s="16">
        <v>145</v>
      </c>
      <c r="B187" s="53" t="s">
        <v>22</v>
      </c>
      <c r="C187" s="53"/>
      <c r="D187" s="11">
        <f>SUM(E187:K187)</f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12" t="s">
        <v>49</v>
      </c>
    </row>
    <row r="188" spans="1:12" ht="16.5">
      <c r="A188" s="16">
        <v>146</v>
      </c>
      <c r="B188" s="53" t="s">
        <v>6</v>
      </c>
      <c r="C188" s="53"/>
      <c r="D188" s="11">
        <f>SUM(E188:K188)</f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12" t="s">
        <v>49</v>
      </c>
    </row>
    <row r="189" spans="1:12" ht="16.5">
      <c r="A189" s="16">
        <v>147</v>
      </c>
      <c r="B189" s="53" t="s">
        <v>5</v>
      </c>
      <c r="C189" s="53"/>
      <c r="D189" s="11">
        <f>SUM(E189:K189)</f>
        <v>4303292</v>
      </c>
      <c r="E189" s="8">
        <v>0</v>
      </c>
      <c r="F189" s="8">
        <v>107434</v>
      </c>
      <c r="G189" s="8">
        <v>760371</v>
      </c>
      <c r="H189" s="8">
        <v>837984</v>
      </c>
      <c r="I189" s="8">
        <v>865458</v>
      </c>
      <c r="J189" s="8">
        <v>867232</v>
      </c>
      <c r="K189" s="8">
        <v>864813</v>
      </c>
      <c r="L189" s="12" t="s">
        <v>49</v>
      </c>
    </row>
    <row r="190" spans="1:12" ht="16.5">
      <c r="A190" s="16">
        <v>148</v>
      </c>
      <c r="B190" s="61" t="s">
        <v>21</v>
      </c>
      <c r="C190" s="61"/>
      <c r="D190" s="11">
        <f>SUM(E190:K190)</f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12" t="s">
        <v>49</v>
      </c>
    </row>
    <row r="191" spans="1:12" ht="16.5">
      <c r="A191" s="55">
        <v>149</v>
      </c>
      <c r="B191" s="56" t="s">
        <v>27</v>
      </c>
      <c r="C191" s="57"/>
      <c r="D191" s="54">
        <f>SUM(E191:K192)</f>
        <v>1844130</v>
      </c>
      <c r="E191" s="54">
        <f aca="true" t="shared" si="59" ref="E191:K191">SUM(E193:E196)</f>
        <v>0</v>
      </c>
      <c r="F191" s="54">
        <f t="shared" si="59"/>
        <v>0</v>
      </c>
      <c r="G191" s="54">
        <f t="shared" si="59"/>
        <v>0</v>
      </c>
      <c r="H191" s="54">
        <f>SUM(H193:H196)</f>
        <v>425700</v>
      </c>
      <c r="I191" s="54">
        <f t="shared" si="59"/>
        <v>435000</v>
      </c>
      <c r="J191" s="54">
        <f t="shared" si="59"/>
        <v>495390</v>
      </c>
      <c r="K191" s="54">
        <f t="shared" si="59"/>
        <v>488040</v>
      </c>
      <c r="L191" s="58">
        <v>37.38</v>
      </c>
    </row>
    <row r="192" spans="1:12" ht="66" customHeight="1">
      <c r="A192" s="55"/>
      <c r="B192" s="59" t="s">
        <v>62</v>
      </c>
      <c r="C192" s="60"/>
      <c r="D192" s="54"/>
      <c r="E192" s="54"/>
      <c r="F192" s="54"/>
      <c r="G192" s="54"/>
      <c r="H192" s="54"/>
      <c r="I192" s="54"/>
      <c r="J192" s="54"/>
      <c r="K192" s="54"/>
      <c r="L192" s="58"/>
    </row>
    <row r="193" spans="1:12" ht="16.5">
      <c r="A193" s="16">
        <v>150</v>
      </c>
      <c r="B193" s="53" t="s">
        <v>22</v>
      </c>
      <c r="C193" s="53"/>
      <c r="D193" s="11">
        <f>SUM(E193:K193)</f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12" t="s">
        <v>49</v>
      </c>
    </row>
    <row r="194" spans="1:12" ht="16.5">
      <c r="A194" s="16">
        <v>151</v>
      </c>
      <c r="B194" s="53" t="s">
        <v>6</v>
      </c>
      <c r="C194" s="53"/>
      <c r="D194" s="11">
        <f>SUM(E194:K194)</f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12" t="s">
        <v>49</v>
      </c>
    </row>
    <row r="195" spans="1:12" ht="16.5">
      <c r="A195" s="16">
        <v>152</v>
      </c>
      <c r="B195" s="53" t="s">
        <v>5</v>
      </c>
      <c r="C195" s="53"/>
      <c r="D195" s="11">
        <f>SUM(E195:K195)</f>
        <v>1844130</v>
      </c>
      <c r="E195" s="8">
        <v>0</v>
      </c>
      <c r="F195" s="8">
        <v>0</v>
      </c>
      <c r="G195" s="8">
        <v>0</v>
      </c>
      <c r="H195" s="8">
        <v>425700</v>
      </c>
      <c r="I195" s="8">
        <f>490000-55000</f>
        <v>435000</v>
      </c>
      <c r="J195" s="8">
        <v>495390</v>
      </c>
      <c r="K195" s="8">
        <v>488040</v>
      </c>
      <c r="L195" s="12" t="s">
        <v>49</v>
      </c>
    </row>
    <row r="196" spans="1:12" ht="16.5">
      <c r="A196" s="16">
        <v>153</v>
      </c>
      <c r="B196" s="61" t="s">
        <v>21</v>
      </c>
      <c r="C196" s="61"/>
      <c r="D196" s="11">
        <f>SUM(E196:K196)</f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12" t="s">
        <v>49</v>
      </c>
    </row>
    <row r="197" spans="1:12" ht="15.75" customHeight="1">
      <c r="A197" s="55">
        <v>154</v>
      </c>
      <c r="B197" s="17" t="s">
        <v>11</v>
      </c>
      <c r="C197" s="54">
        <f>SUM(E197:K198)</f>
        <v>192000</v>
      </c>
      <c r="D197" s="54"/>
      <c r="E197" s="54">
        <f aca="true" t="shared" si="60" ref="E197:K197">SUM(E199:E202)</f>
        <v>0</v>
      </c>
      <c r="F197" s="54">
        <f t="shared" si="60"/>
        <v>0</v>
      </c>
      <c r="G197" s="54">
        <f t="shared" si="60"/>
        <v>0</v>
      </c>
      <c r="H197" s="54">
        <f t="shared" si="60"/>
        <v>192000</v>
      </c>
      <c r="I197" s="54">
        <f t="shared" si="60"/>
        <v>0</v>
      </c>
      <c r="J197" s="54">
        <f t="shared" si="60"/>
        <v>0</v>
      </c>
      <c r="K197" s="54">
        <f t="shared" si="60"/>
        <v>0</v>
      </c>
      <c r="L197" s="58" t="s">
        <v>49</v>
      </c>
    </row>
    <row r="198" spans="1:12" ht="189" customHeight="1">
      <c r="A198" s="55"/>
      <c r="B198" s="18" t="s">
        <v>68</v>
      </c>
      <c r="C198" s="54"/>
      <c r="D198" s="54"/>
      <c r="E198" s="54"/>
      <c r="F198" s="54"/>
      <c r="G198" s="54"/>
      <c r="H198" s="54"/>
      <c r="I198" s="54"/>
      <c r="J198" s="54"/>
      <c r="K198" s="54"/>
      <c r="L198" s="58"/>
    </row>
    <row r="199" spans="1:12" ht="23.25" customHeight="1">
      <c r="A199" s="33">
        <v>155</v>
      </c>
      <c r="B199" s="53" t="s">
        <v>22</v>
      </c>
      <c r="C199" s="53"/>
      <c r="D199" s="11">
        <f>SUM(E199:K199)</f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12" t="s">
        <v>49</v>
      </c>
    </row>
    <row r="200" spans="1:24" s="5" customFormat="1" ht="16.5">
      <c r="A200" s="34">
        <v>156</v>
      </c>
      <c r="B200" s="13" t="s">
        <v>6</v>
      </c>
      <c r="C200" s="54">
        <f>SUM(E200:K200)</f>
        <v>134400</v>
      </c>
      <c r="D200" s="54"/>
      <c r="E200" s="8">
        <v>0</v>
      </c>
      <c r="F200" s="8">
        <v>0</v>
      </c>
      <c r="G200" s="8">
        <v>0</v>
      </c>
      <c r="H200" s="8">
        <v>134400</v>
      </c>
      <c r="I200" s="8">
        <v>0</v>
      </c>
      <c r="J200" s="8">
        <v>0</v>
      </c>
      <c r="K200" s="8">
        <v>0</v>
      </c>
      <c r="L200" s="12" t="s">
        <v>49</v>
      </c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13" ht="16.5" customHeight="1">
      <c r="A201" s="33">
        <v>157</v>
      </c>
      <c r="B201" s="13" t="s">
        <v>5</v>
      </c>
      <c r="C201" s="54">
        <f>SUM(E201:K201)</f>
        <v>57600</v>
      </c>
      <c r="D201" s="54"/>
      <c r="E201" s="8">
        <v>0</v>
      </c>
      <c r="F201" s="8">
        <v>0</v>
      </c>
      <c r="G201" s="8">
        <v>0</v>
      </c>
      <c r="H201" s="8">
        <v>57600</v>
      </c>
      <c r="I201" s="8">
        <v>0</v>
      </c>
      <c r="J201" s="8">
        <v>0</v>
      </c>
      <c r="K201" s="8">
        <v>0</v>
      </c>
      <c r="L201" s="12" t="s">
        <v>49</v>
      </c>
      <c r="M201" s="10"/>
    </row>
    <row r="202" spans="1:13" ht="16.5" customHeight="1">
      <c r="A202" s="33">
        <v>158</v>
      </c>
      <c r="B202" s="53" t="s">
        <v>21</v>
      </c>
      <c r="C202" s="53"/>
      <c r="D202" s="19">
        <f>SUM(E202:K202)</f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12" t="s">
        <v>49</v>
      </c>
      <c r="M202" s="10"/>
    </row>
    <row r="203" spans="1:13" ht="159.75" customHeight="1">
      <c r="A203" s="33">
        <v>159</v>
      </c>
      <c r="B203" s="35" t="s">
        <v>84</v>
      </c>
      <c r="C203" s="13"/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12" t="s">
        <v>4</v>
      </c>
      <c r="M203" s="10"/>
    </row>
    <row r="204" spans="1:13" ht="16.5">
      <c r="A204" s="34">
        <v>160</v>
      </c>
      <c r="B204" s="13" t="s">
        <v>5</v>
      </c>
      <c r="C204" s="50"/>
      <c r="D204" s="19">
        <f>SUM(E204:K204)</f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12" t="s">
        <v>49</v>
      </c>
      <c r="M204" s="88"/>
    </row>
    <row r="205" spans="1:24" s="6" customFormat="1" ht="31.5" customHeight="1">
      <c r="A205" s="85" t="s">
        <v>61</v>
      </c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7"/>
      <c r="M205" s="8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13" ht="16.5">
      <c r="A206" s="12">
        <v>161</v>
      </c>
      <c r="B206" s="62" t="s">
        <v>52</v>
      </c>
      <c r="C206" s="63"/>
      <c r="D206" s="11">
        <f>SUM(E206:K206)</f>
        <v>444894</v>
      </c>
      <c r="E206" s="11">
        <f>SUM(E207:E210)</f>
        <v>181200</v>
      </c>
      <c r="F206" s="11">
        <f aca="true" t="shared" si="61" ref="F206:K206">SUM(F207:F210)</f>
        <v>40000</v>
      </c>
      <c r="G206" s="11">
        <f t="shared" si="61"/>
        <v>54200</v>
      </c>
      <c r="H206" s="11">
        <f>SUM(H207:H210)</f>
        <v>62912</v>
      </c>
      <c r="I206" s="11">
        <f t="shared" si="61"/>
        <v>44273</v>
      </c>
      <c r="J206" s="11">
        <f t="shared" si="61"/>
        <v>44760</v>
      </c>
      <c r="K206" s="11">
        <f t="shared" si="61"/>
        <v>17549</v>
      </c>
      <c r="L206" s="12" t="s">
        <v>4</v>
      </c>
      <c r="M206" s="9"/>
    </row>
    <row r="207" spans="1:13" ht="17.25" customHeight="1">
      <c r="A207" s="12">
        <v>162</v>
      </c>
      <c r="B207" s="53" t="s">
        <v>22</v>
      </c>
      <c r="C207" s="53"/>
      <c r="D207" s="11">
        <f>SUM(E207:K207)</f>
        <v>0</v>
      </c>
      <c r="E207" s="8">
        <f>E213</f>
        <v>0</v>
      </c>
      <c r="F207" s="8">
        <f aca="true" t="shared" si="62" ref="F207:K207">F213</f>
        <v>0</v>
      </c>
      <c r="G207" s="8">
        <f t="shared" si="62"/>
        <v>0</v>
      </c>
      <c r="H207" s="8">
        <f t="shared" si="62"/>
        <v>0</v>
      </c>
      <c r="I207" s="8">
        <f t="shared" si="62"/>
        <v>0</v>
      </c>
      <c r="J207" s="8">
        <f t="shared" si="62"/>
        <v>0</v>
      </c>
      <c r="K207" s="8">
        <f t="shared" si="62"/>
        <v>0</v>
      </c>
      <c r="L207" s="12" t="s">
        <v>49</v>
      </c>
      <c r="M207" s="9"/>
    </row>
    <row r="208" spans="1:13" ht="16.5">
      <c r="A208" s="12">
        <v>163</v>
      </c>
      <c r="B208" s="53" t="s">
        <v>6</v>
      </c>
      <c r="C208" s="53"/>
      <c r="D208" s="11">
        <f>SUM(E208:K208)</f>
        <v>118200</v>
      </c>
      <c r="E208" s="8">
        <f aca="true" t="shared" si="63" ref="E208:K210">E214</f>
        <v>81200</v>
      </c>
      <c r="F208" s="8">
        <f t="shared" si="63"/>
        <v>0</v>
      </c>
      <c r="G208" s="8">
        <f t="shared" si="63"/>
        <v>15700</v>
      </c>
      <c r="H208" s="8">
        <f t="shared" si="63"/>
        <v>21300</v>
      </c>
      <c r="I208" s="8">
        <f t="shared" si="63"/>
        <v>0</v>
      </c>
      <c r="J208" s="8">
        <f t="shared" si="63"/>
        <v>0</v>
      </c>
      <c r="K208" s="8">
        <f t="shared" si="63"/>
        <v>0</v>
      </c>
      <c r="L208" s="12" t="s">
        <v>49</v>
      </c>
      <c r="M208" s="10"/>
    </row>
    <row r="209" spans="1:13" ht="16.5">
      <c r="A209" s="12">
        <v>164</v>
      </c>
      <c r="B209" s="53" t="s">
        <v>5</v>
      </c>
      <c r="C209" s="53"/>
      <c r="D209" s="11">
        <f>SUM(E209:K209)</f>
        <v>326694</v>
      </c>
      <c r="E209" s="8">
        <f t="shared" si="63"/>
        <v>100000</v>
      </c>
      <c r="F209" s="8">
        <f t="shared" si="63"/>
        <v>40000</v>
      </c>
      <c r="G209" s="8">
        <f t="shared" si="63"/>
        <v>38500</v>
      </c>
      <c r="H209" s="8">
        <f t="shared" si="63"/>
        <v>41612</v>
      </c>
      <c r="I209" s="8">
        <f t="shared" si="63"/>
        <v>44273</v>
      </c>
      <c r="J209" s="8">
        <f t="shared" si="63"/>
        <v>44760</v>
      </c>
      <c r="K209" s="8">
        <f t="shared" si="63"/>
        <v>17549</v>
      </c>
      <c r="L209" s="12" t="s">
        <v>49</v>
      </c>
      <c r="M209" s="10"/>
    </row>
    <row r="210" spans="1:12" ht="16.5">
      <c r="A210" s="12">
        <v>165</v>
      </c>
      <c r="B210" s="53" t="s">
        <v>21</v>
      </c>
      <c r="C210" s="53"/>
      <c r="D210" s="11">
        <f>SUM(E210:K210)</f>
        <v>0</v>
      </c>
      <c r="E210" s="8">
        <f t="shared" si="63"/>
        <v>0</v>
      </c>
      <c r="F210" s="8">
        <f t="shared" si="63"/>
        <v>0</v>
      </c>
      <c r="G210" s="8">
        <f t="shared" si="63"/>
        <v>0</v>
      </c>
      <c r="H210" s="8">
        <f t="shared" si="63"/>
        <v>0</v>
      </c>
      <c r="I210" s="8">
        <f t="shared" si="63"/>
        <v>0</v>
      </c>
      <c r="J210" s="8">
        <f t="shared" si="63"/>
        <v>0</v>
      </c>
      <c r="K210" s="8">
        <f t="shared" si="63"/>
        <v>0</v>
      </c>
      <c r="L210" s="12" t="s">
        <v>49</v>
      </c>
    </row>
    <row r="211" spans="1:12" ht="16.5">
      <c r="A211" s="66" t="s">
        <v>7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84" customHeight="1">
      <c r="A212" s="12">
        <v>166</v>
      </c>
      <c r="B212" s="58" t="s">
        <v>7</v>
      </c>
      <c r="C212" s="58"/>
      <c r="D212" s="11">
        <f>SUM(E212:K212)</f>
        <v>444894</v>
      </c>
      <c r="E212" s="11">
        <f>SUM(E213:E216)</f>
        <v>181200</v>
      </c>
      <c r="F212" s="11">
        <f aca="true" t="shared" si="64" ref="F212:K212">SUM(F213:F216)</f>
        <v>40000</v>
      </c>
      <c r="G212" s="11">
        <f t="shared" si="64"/>
        <v>54200</v>
      </c>
      <c r="H212" s="11">
        <f>SUM(H213:H216)</f>
        <v>62912</v>
      </c>
      <c r="I212" s="11">
        <f t="shared" si="64"/>
        <v>44273</v>
      </c>
      <c r="J212" s="11">
        <f t="shared" si="64"/>
        <v>44760</v>
      </c>
      <c r="K212" s="11">
        <f t="shared" si="64"/>
        <v>17549</v>
      </c>
      <c r="L212" s="12" t="s">
        <v>49</v>
      </c>
    </row>
    <row r="213" spans="1:12" ht="16.5">
      <c r="A213" s="12">
        <v>167</v>
      </c>
      <c r="B213" s="53" t="s">
        <v>22</v>
      </c>
      <c r="C213" s="53"/>
      <c r="D213" s="11">
        <f>SUM(E213:K213)</f>
        <v>0</v>
      </c>
      <c r="E213" s="8">
        <f>E219+E225+E231+E237</f>
        <v>0</v>
      </c>
      <c r="F213" s="8">
        <f aca="true" t="shared" si="65" ref="F213:K213">F219+F225+F231+F237</f>
        <v>0</v>
      </c>
      <c r="G213" s="8">
        <f t="shared" si="65"/>
        <v>0</v>
      </c>
      <c r="H213" s="8">
        <f t="shared" si="65"/>
        <v>0</v>
      </c>
      <c r="I213" s="8">
        <f t="shared" si="65"/>
        <v>0</v>
      </c>
      <c r="J213" s="8">
        <f t="shared" si="65"/>
        <v>0</v>
      </c>
      <c r="K213" s="8">
        <f t="shared" si="65"/>
        <v>0</v>
      </c>
      <c r="L213" s="12" t="s">
        <v>49</v>
      </c>
    </row>
    <row r="214" spans="1:12" ht="16.5">
      <c r="A214" s="12">
        <v>168</v>
      </c>
      <c r="B214" s="53" t="s">
        <v>6</v>
      </c>
      <c r="C214" s="53"/>
      <c r="D214" s="11">
        <f>SUM(E214:K214)</f>
        <v>118200</v>
      </c>
      <c r="E214" s="8">
        <f aca="true" t="shared" si="66" ref="E214:K214">E220+E226+E232+E238</f>
        <v>81200</v>
      </c>
      <c r="F214" s="8">
        <f t="shared" si="66"/>
        <v>0</v>
      </c>
      <c r="G214" s="8">
        <f t="shared" si="66"/>
        <v>15700</v>
      </c>
      <c r="H214" s="8">
        <f t="shared" si="66"/>
        <v>21300</v>
      </c>
      <c r="I214" s="8">
        <f>I220+I226+I232+I238</f>
        <v>0</v>
      </c>
      <c r="J214" s="8">
        <f t="shared" si="66"/>
        <v>0</v>
      </c>
      <c r="K214" s="8">
        <f t="shared" si="66"/>
        <v>0</v>
      </c>
      <c r="L214" s="12" t="s">
        <v>49</v>
      </c>
    </row>
    <row r="215" spans="1:12" ht="16.5">
      <c r="A215" s="12">
        <v>169</v>
      </c>
      <c r="B215" s="53" t="s">
        <v>5</v>
      </c>
      <c r="C215" s="53"/>
      <c r="D215" s="11">
        <f>SUM(E215:K215)</f>
        <v>326694</v>
      </c>
      <c r="E215" s="8">
        <f aca="true" t="shared" si="67" ref="E215:K215">E221+E227+E233+E239</f>
        <v>100000</v>
      </c>
      <c r="F215" s="8">
        <f t="shared" si="67"/>
        <v>40000</v>
      </c>
      <c r="G215" s="8">
        <f t="shared" si="67"/>
        <v>38500</v>
      </c>
      <c r="H215" s="8">
        <f t="shared" si="67"/>
        <v>41612</v>
      </c>
      <c r="I215" s="8">
        <f t="shared" si="67"/>
        <v>44273</v>
      </c>
      <c r="J215" s="8">
        <f>J221+J227+J233+J239</f>
        <v>44760</v>
      </c>
      <c r="K215" s="8">
        <f t="shared" si="67"/>
        <v>17549</v>
      </c>
      <c r="L215" s="12" t="s">
        <v>49</v>
      </c>
    </row>
    <row r="216" spans="1:12" ht="16.5">
      <c r="A216" s="12">
        <v>170</v>
      </c>
      <c r="B216" s="61" t="s">
        <v>21</v>
      </c>
      <c r="C216" s="61"/>
      <c r="D216" s="11">
        <f>SUM(E216:K216)</f>
        <v>0</v>
      </c>
      <c r="E216" s="8">
        <f aca="true" t="shared" si="68" ref="E216:K216">E222+E228+E234+E240</f>
        <v>0</v>
      </c>
      <c r="F216" s="8">
        <f t="shared" si="68"/>
        <v>0</v>
      </c>
      <c r="G216" s="8">
        <f t="shared" si="68"/>
        <v>0</v>
      </c>
      <c r="H216" s="8">
        <f t="shared" si="68"/>
        <v>0</v>
      </c>
      <c r="I216" s="8">
        <f t="shared" si="68"/>
        <v>0</v>
      </c>
      <c r="J216" s="8">
        <f t="shared" si="68"/>
        <v>0</v>
      </c>
      <c r="K216" s="8">
        <f t="shared" si="68"/>
        <v>0</v>
      </c>
      <c r="L216" s="12" t="s">
        <v>49</v>
      </c>
    </row>
    <row r="217" spans="1:12" ht="16.5">
      <c r="A217" s="55">
        <v>171</v>
      </c>
      <c r="B217" s="56" t="s">
        <v>26</v>
      </c>
      <c r="C217" s="57"/>
      <c r="D217" s="54">
        <f>SUM(E217:K218)</f>
        <v>181481</v>
      </c>
      <c r="E217" s="54">
        <f aca="true" t="shared" si="69" ref="E217:K217">SUM(E219:E222)</f>
        <v>50200</v>
      </c>
      <c r="F217" s="54">
        <f t="shared" si="69"/>
        <v>40000</v>
      </c>
      <c r="G217" s="54">
        <f t="shared" si="69"/>
        <v>15600</v>
      </c>
      <c r="H217" s="54">
        <f t="shared" si="69"/>
        <v>22700</v>
      </c>
      <c r="I217" s="54">
        <f>SUM(I219:I222)</f>
        <v>17619</v>
      </c>
      <c r="J217" s="54">
        <f>SUM(J219:J222)</f>
        <v>17813</v>
      </c>
      <c r="K217" s="54">
        <f t="shared" si="69"/>
        <v>17549</v>
      </c>
      <c r="L217" s="58" t="s">
        <v>66</v>
      </c>
    </row>
    <row r="218" spans="1:12" ht="86.25" customHeight="1">
      <c r="A218" s="55"/>
      <c r="B218" s="59" t="s">
        <v>57</v>
      </c>
      <c r="C218" s="60"/>
      <c r="D218" s="54"/>
      <c r="E218" s="54"/>
      <c r="F218" s="54"/>
      <c r="G218" s="54"/>
      <c r="H218" s="54"/>
      <c r="I218" s="54"/>
      <c r="J218" s="54"/>
      <c r="K218" s="54"/>
      <c r="L218" s="58"/>
    </row>
    <row r="219" spans="1:12" ht="16.5">
      <c r="A219" s="34">
        <v>172</v>
      </c>
      <c r="B219" s="53" t="s">
        <v>22</v>
      </c>
      <c r="C219" s="53"/>
      <c r="D219" s="11">
        <f>SUM(E219:K219)</f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12" t="s">
        <v>49</v>
      </c>
    </row>
    <row r="220" spans="1:24" s="37" customFormat="1" ht="16.5">
      <c r="A220" s="34">
        <v>173</v>
      </c>
      <c r="B220" s="53" t="s">
        <v>6</v>
      </c>
      <c r="C220" s="53"/>
      <c r="D220" s="11">
        <f>SUM(E220:K220)</f>
        <v>32100</v>
      </c>
      <c r="E220" s="8">
        <v>16600</v>
      </c>
      <c r="F220" s="8">
        <v>0</v>
      </c>
      <c r="G220" s="8">
        <v>7800</v>
      </c>
      <c r="H220" s="8">
        <v>7700</v>
      </c>
      <c r="I220" s="8"/>
      <c r="J220" s="8">
        <v>0</v>
      </c>
      <c r="K220" s="8">
        <v>0</v>
      </c>
      <c r="L220" s="12" t="s">
        <v>49</v>
      </c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</row>
    <row r="221" spans="1:12" ht="16.5">
      <c r="A221" s="34">
        <v>174</v>
      </c>
      <c r="B221" s="53" t="s">
        <v>5</v>
      </c>
      <c r="C221" s="53"/>
      <c r="D221" s="11">
        <f>SUM(E221:K221)</f>
        <v>149381</v>
      </c>
      <c r="E221" s="8">
        <v>33600</v>
      </c>
      <c r="F221" s="8">
        <v>40000</v>
      </c>
      <c r="G221" s="8">
        <v>7800</v>
      </c>
      <c r="H221" s="8">
        <v>15000</v>
      </c>
      <c r="I221" s="8">
        <v>17619</v>
      </c>
      <c r="J221" s="8">
        <v>17813</v>
      </c>
      <c r="K221" s="8">
        <v>17549</v>
      </c>
      <c r="L221" s="12" t="s">
        <v>49</v>
      </c>
    </row>
    <row r="222" spans="1:12" ht="16.5">
      <c r="A222" s="34">
        <v>175</v>
      </c>
      <c r="B222" s="53" t="s">
        <v>21</v>
      </c>
      <c r="C222" s="53"/>
      <c r="D222" s="11">
        <f>SUM(E222:K222)</f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12" t="s">
        <v>49</v>
      </c>
    </row>
    <row r="223" spans="1:12" ht="16.5">
      <c r="A223" s="55">
        <v>176</v>
      </c>
      <c r="B223" s="56" t="s">
        <v>9</v>
      </c>
      <c r="C223" s="57"/>
      <c r="D223" s="54">
        <f>SUM(E223:K224)</f>
        <v>142813</v>
      </c>
      <c r="E223" s="54">
        <f aca="true" t="shared" si="70" ref="E223:K223">SUM(E225:E228)</f>
        <v>33200</v>
      </c>
      <c r="F223" s="54">
        <f t="shared" si="70"/>
        <v>0</v>
      </c>
      <c r="G223" s="54">
        <f t="shared" si="70"/>
        <v>15800</v>
      </c>
      <c r="H223" s="54">
        <f t="shared" si="70"/>
        <v>40212</v>
      </c>
      <c r="I223" s="54">
        <f>SUM(I225:I228)</f>
        <v>26654</v>
      </c>
      <c r="J223" s="54">
        <f>J227</f>
        <v>26947</v>
      </c>
      <c r="K223" s="54">
        <f t="shared" si="70"/>
        <v>0</v>
      </c>
      <c r="L223" s="58" t="s">
        <v>66</v>
      </c>
    </row>
    <row r="224" spans="1:12" ht="219.75" customHeight="1">
      <c r="A224" s="55"/>
      <c r="B224" s="59" t="s">
        <v>81</v>
      </c>
      <c r="C224" s="60"/>
      <c r="D224" s="54"/>
      <c r="E224" s="54"/>
      <c r="F224" s="54"/>
      <c r="G224" s="54"/>
      <c r="H224" s="54"/>
      <c r="I224" s="54"/>
      <c r="J224" s="54"/>
      <c r="K224" s="54"/>
      <c r="L224" s="58"/>
    </row>
    <row r="225" spans="1:12" ht="16.5">
      <c r="A225" s="16">
        <v>177</v>
      </c>
      <c r="B225" s="53" t="s">
        <v>22</v>
      </c>
      <c r="C225" s="53"/>
      <c r="D225" s="11">
        <f>SUM(E225:K225)</f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12" t="s">
        <v>49</v>
      </c>
    </row>
    <row r="226" spans="1:24" s="37" customFormat="1" ht="16.5">
      <c r="A226" s="16">
        <v>178</v>
      </c>
      <c r="B226" s="53" t="s">
        <v>6</v>
      </c>
      <c r="C226" s="53"/>
      <c r="D226" s="11">
        <f>SUM(E226:K226)</f>
        <v>38100</v>
      </c>
      <c r="E226" s="8">
        <v>16600</v>
      </c>
      <c r="F226" s="8">
        <v>0</v>
      </c>
      <c r="G226" s="8">
        <v>7900</v>
      </c>
      <c r="H226" s="8">
        <v>13600</v>
      </c>
      <c r="I226" s="8"/>
      <c r="J226" s="8">
        <v>0</v>
      </c>
      <c r="K226" s="8">
        <v>0</v>
      </c>
      <c r="L226" s="12" t="s">
        <v>49</v>
      </c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</row>
    <row r="227" spans="1:12" ht="16.5">
      <c r="A227" s="16">
        <v>179</v>
      </c>
      <c r="B227" s="53" t="s">
        <v>5</v>
      </c>
      <c r="C227" s="53"/>
      <c r="D227" s="11">
        <f>SUM(E227:K227)</f>
        <v>104713</v>
      </c>
      <c r="E227" s="8">
        <v>16600</v>
      </c>
      <c r="F227" s="8">
        <v>0</v>
      </c>
      <c r="G227" s="8">
        <v>7900</v>
      </c>
      <c r="H227" s="8">
        <v>26612</v>
      </c>
      <c r="I227" s="8">
        <v>26654</v>
      </c>
      <c r="J227" s="8">
        <f>26947</f>
        <v>26947</v>
      </c>
      <c r="K227" s="8">
        <v>0</v>
      </c>
      <c r="L227" s="12" t="s">
        <v>49</v>
      </c>
    </row>
    <row r="228" spans="1:12" ht="16.5">
      <c r="A228" s="16">
        <v>180</v>
      </c>
      <c r="B228" s="53" t="s">
        <v>21</v>
      </c>
      <c r="C228" s="53"/>
      <c r="D228" s="11">
        <f>SUM(E228:K228)</f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12" t="s">
        <v>49</v>
      </c>
    </row>
    <row r="229" spans="1:12" ht="16.5">
      <c r="A229" s="55">
        <v>181</v>
      </c>
      <c r="B229" s="56" t="s">
        <v>27</v>
      </c>
      <c r="C229" s="57"/>
      <c r="D229" s="54">
        <f>SUM(E229:K230)</f>
        <v>97800</v>
      </c>
      <c r="E229" s="54">
        <f aca="true" t="shared" si="71" ref="E229:K229">SUM(E231:E234)</f>
        <v>97800</v>
      </c>
      <c r="F229" s="54">
        <f t="shared" si="71"/>
        <v>0</v>
      </c>
      <c r="G229" s="54">
        <f t="shared" si="71"/>
        <v>0</v>
      </c>
      <c r="H229" s="54">
        <f t="shared" si="71"/>
        <v>0</v>
      </c>
      <c r="I229" s="54">
        <f t="shared" si="71"/>
        <v>0</v>
      </c>
      <c r="J229" s="54">
        <f t="shared" si="71"/>
        <v>0</v>
      </c>
      <c r="K229" s="54">
        <f t="shared" si="71"/>
        <v>0</v>
      </c>
      <c r="L229" s="58" t="s">
        <v>66</v>
      </c>
    </row>
    <row r="230" spans="1:12" ht="201.75" customHeight="1">
      <c r="A230" s="55"/>
      <c r="B230" s="59" t="s">
        <v>54</v>
      </c>
      <c r="C230" s="60"/>
      <c r="D230" s="54"/>
      <c r="E230" s="54"/>
      <c r="F230" s="54"/>
      <c r="G230" s="54"/>
      <c r="H230" s="54"/>
      <c r="I230" s="54"/>
      <c r="J230" s="54"/>
      <c r="K230" s="54"/>
      <c r="L230" s="58"/>
    </row>
    <row r="231" spans="1:12" ht="16.5">
      <c r="A231" s="16">
        <v>182</v>
      </c>
      <c r="B231" s="53" t="s">
        <v>22</v>
      </c>
      <c r="C231" s="53"/>
      <c r="D231" s="11">
        <f>SUM(E231:K231)</f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12" t="s">
        <v>49</v>
      </c>
    </row>
    <row r="232" spans="1:12" ht="16.5">
      <c r="A232" s="16">
        <v>183</v>
      </c>
      <c r="B232" s="53" t="s">
        <v>6</v>
      </c>
      <c r="C232" s="53"/>
      <c r="D232" s="11">
        <f>SUM(E232:K232)</f>
        <v>48000</v>
      </c>
      <c r="E232" s="8">
        <v>48000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12" t="s">
        <v>49</v>
      </c>
    </row>
    <row r="233" spans="1:12" ht="16.5">
      <c r="A233" s="16">
        <v>184</v>
      </c>
      <c r="B233" s="53" t="s">
        <v>5</v>
      </c>
      <c r="C233" s="53"/>
      <c r="D233" s="11">
        <f>SUM(E233:K233)</f>
        <v>49800</v>
      </c>
      <c r="E233" s="8">
        <v>49800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12" t="s">
        <v>49</v>
      </c>
    </row>
    <row r="234" spans="1:12" ht="16.5">
      <c r="A234" s="16">
        <v>185</v>
      </c>
      <c r="B234" s="53" t="s">
        <v>21</v>
      </c>
      <c r="C234" s="53"/>
      <c r="D234" s="11">
        <f>SUM(E234:K234)</f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12" t="s">
        <v>49</v>
      </c>
    </row>
    <row r="235" spans="1:12" ht="26.25" customHeight="1">
      <c r="A235" s="55">
        <v>186</v>
      </c>
      <c r="B235" s="56" t="s">
        <v>11</v>
      </c>
      <c r="C235" s="57"/>
      <c r="D235" s="54">
        <f>SUM(E235:K236)</f>
        <v>22800</v>
      </c>
      <c r="E235" s="54">
        <f aca="true" t="shared" si="72" ref="E235:K235">SUM(E237:E240)</f>
        <v>0</v>
      </c>
      <c r="F235" s="54">
        <f t="shared" si="72"/>
        <v>0</v>
      </c>
      <c r="G235" s="54">
        <f t="shared" si="72"/>
        <v>22800</v>
      </c>
      <c r="H235" s="54">
        <f t="shared" si="72"/>
        <v>0</v>
      </c>
      <c r="I235" s="54">
        <f t="shared" si="72"/>
        <v>0</v>
      </c>
      <c r="J235" s="54">
        <f t="shared" si="72"/>
        <v>0</v>
      </c>
      <c r="K235" s="54">
        <f t="shared" si="72"/>
        <v>0</v>
      </c>
      <c r="L235" s="58" t="s">
        <v>66</v>
      </c>
    </row>
    <row r="236" spans="1:12" ht="132" customHeight="1">
      <c r="A236" s="55"/>
      <c r="B236" s="59" t="s">
        <v>53</v>
      </c>
      <c r="C236" s="60"/>
      <c r="D236" s="54"/>
      <c r="E236" s="54"/>
      <c r="F236" s="54"/>
      <c r="G236" s="54"/>
      <c r="H236" s="54"/>
      <c r="I236" s="54"/>
      <c r="J236" s="54"/>
      <c r="K236" s="54"/>
      <c r="L236" s="58"/>
    </row>
    <row r="237" spans="1:12" ht="16.5">
      <c r="A237" s="16">
        <v>187</v>
      </c>
      <c r="B237" s="53" t="s">
        <v>22</v>
      </c>
      <c r="C237" s="53"/>
      <c r="D237" s="11">
        <f>SUM(E237:K237)</f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12" t="s">
        <v>49</v>
      </c>
    </row>
    <row r="238" spans="1:12" ht="16.5">
      <c r="A238" s="16">
        <v>188</v>
      </c>
      <c r="B238" s="53" t="s">
        <v>6</v>
      </c>
      <c r="C238" s="53"/>
      <c r="D238" s="11">
        <f>SUM(E238:K238)</f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12" t="s">
        <v>49</v>
      </c>
    </row>
    <row r="239" spans="1:12" ht="16.5">
      <c r="A239" s="16">
        <v>189</v>
      </c>
      <c r="B239" s="53" t="s">
        <v>5</v>
      </c>
      <c r="C239" s="53"/>
      <c r="D239" s="11">
        <f>SUM(E239:K239)</f>
        <v>22800</v>
      </c>
      <c r="E239" s="8">
        <v>0</v>
      </c>
      <c r="F239" s="8">
        <v>0</v>
      </c>
      <c r="G239" s="8">
        <v>22800</v>
      </c>
      <c r="H239" s="8">
        <v>0</v>
      </c>
      <c r="I239" s="8">
        <v>0</v>
      </c>
      <c r="J239" s="8">
        <v>0</v>
      </c>
      <c r="K239" s="8">
        <v>0</v>
      </c>
      <c r="L239" s="12" t="s">
        <v>49</v>
      </c>
    </row>
    <row r="240" spans="1:12" ht="16.5">
      <c r="A240" s="16">
        <v>190</v>
      </c>
      <c r="B240" s="53" t="s">
        <v>21</v>
      </c>
      <c r="C240" s="53"/>
      <c r="D240" s="11">
        <f>SUM(E240:K240)</f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12" t="s">
        <v>49</v>
      </c>
    </row>
    <row r="241" spans="1:12" ht="102.75" customHeight="1" hidden="1">
      <c r="A241" s="12">
        <v>172</v>
      </c>
      <c r="B241" s="23" t="s">
        <v>69</v>
      </c>
      <c r="C241" s="24"/>
      <c r="D241" s="24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30">
        <v>2647</v>
      </c>
      <c r="K241" s="31">
        <v>0</v>
      </c>
      <c r="L241" s="31" t="s">
        <v>4</v>
      </c>
    </row>
    <row r="242" spans="1:12" ht="81.75" customHeight="1" hidden="1">
      <c r="A242" s="25">
        <v>173</v>
      </c>
      <c r="B242" s="29" t="s">
        <v>70</v>
      </c>
      <c r="C242" s="25"/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6">
        <v>2647</v>
      </c>
      <c r="K242" s="25">
        <v>0</v>
      </c>
      <c r="L242" s="25" t="s">
        <v>4</v>
      </c>
    </row>
    <row r="243" spans="1:12" ht="16.5">
      <c r="A243" s="55">
        <v>191</v>
      </c>
      <c r="B243" s="56" t="s">
        <v>82</v>
      </c>
      <c r="C243" s="57"/>
      <c r="D243" s="54">
        <f>SUM(E243:K244)</f>
        <v>22800</v>
      </c>
      <c r="E243" s="54">
        <f aca="true" t="shared" si="73" ref="E243:K243">SUM(E245:E248)</f>
        <v>0</v>
      </c>
      <c r="F243" s="54">
        <f t="shared" si="73"/>
        <v>0</v>
      </c>
      <c r="G243" s="54">
        <f t="shared" si="73"/>
        <v>22800</v>
      </c>
      <c r="H243" s="54">
        <f t="shared" si="73"/>
        <v>0</v>
      </c>
      <c r="I243" s="54">
        <f t="shared" si="73"/>
        <v>0</v>
      </c>
      <c r="J243" s="54">
        <f t="shared" si="73"/>
        <v>0</v>
      </c>
      <c r="K243" s="54">
        <f t="shared" si="73"/>
        <v>0</v>
      </c>
      <c r="L243" s="58" t="s">
        <v>66</v>
      </c>
    </row>
    <row r="244" spans="1:12" ht="150" customHeight="1">
      <c r="A244" s="55"/>
      <c r="B244" s="59" t="s">
        <v>83</v>
      </c>
      <c r="C244" s="60"/>
      <c r="D244" s="54"/>
      <c r="E244" s="54"/>
      <c r="F244" s="54"/>
      <c r="G244" s="54"/>
      <c r="H244" s="54"/>
      <c r="I244" s="54"/>
      <c r="J244" s="54"/>
      <c r="K244" s="54"/>
      <c r="L244" s="58"/>
    </row>
    <row r="245" spans="1:12" ht="16.5">
      <c r="A245" s="16">
        <v>192</v>
      </c>
      <c r="B245" s="53" t="s">
        <v>22</v>
      </c>
      <c r="C245" s="53"/>
      <c r="D245" s="11">
        <f>SUM(E245:K245)</f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12" t="s">
        <v>49</v>
      </c>
    </row>
    <row r="246" spans="1:12" ht="16.5">
      <c r="A246" s="16">
        <v>193</v>
      </c>
      <c r="B246" s="53" t="s">
        <v>6</v>
      </c>
      <c r="C246" s="53"/>
      <c r="D246" s="11">
        <f>SUM(E246:K246)</f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12" t="s">
        <v>49</v>
      </c>
    </row>
    <row r="247" spans="1:12" ht="16.5">
      <c r="A247" s="16">
        <v>194</v>
      </c>
      <c r="B247" s="53" t="s">
        <v>5</v>
      </c>
      <c r="C247" s="53"/>
      <c r="D247" s="11">
        <f>SUM(E247:K247)</f>
        <v>22800</v>
      </c>
      <c r="E247" s="8">
        <v>0</v>
      </c>
      <c r="F247" s="8">
        <v>0</v>
      </c>
      <c r="G247" s="8">
        <v>22800</v>
      </c>
      <c r="H247" s="8">
        <v>0</v>
      </c>
      <c r="I247" s="8">
        <v>0</v>
      </c>
      <c r="J247" s="8">
        <v>0</v>
      </c>
      <c r="K247" s="8">
        <v>0</v>
      </c>
      <c r="L247" s="12" t="s">
        <v>49</v>
      </c>
    </row>
    <row r="248" spans="1:12" ht="16.5">
      <c r="A248" s="16">
        <v>195</v>
      </c>
      <c r="B248" s="53" t="s">
        <v>21</v>
      </c>
      <c r="C248" s="53"/>
      <c r="D248" s="11">
        <f>SUM(E248:K248)</f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12" t="s">
        <v>49</v>
      </c>
    </row>
  </sheetData>
  <sheetProtection/>
  <mergeCells count="427">
    <mergeCell ref="B70:C70"/>
    <mergeCell ref="H91:H92"/>
    <mergeCell ref="B74:C74"/>
    <mergeCell ref="B92:C92"/>
    <mergeCell ref="B82:C82"/>
    <mergeCell ref="D91:D92"/>
    <mergeCell ref="K185:K186"/>
    <mergeCell ref="L185:L186"/>
    <mergeCell ref="A91:A92"/>
    <mergeCell ref="A97:A98"/>
    <mergeCell ref="B93:C93"/>
    <mergeCell ref="G97:G98"/>
    <mergeCell ref="F97:F98"/>
    <mergeCell ref="E97:E98"/>
    <mergeCell ref="A121:L121"/>
    <mergeCell ref="B83:C83"/>
    <mergeCell ref="B88:C88"/>
    <mergeCell ref="B78:C78"/>
    <mergeCell ref="A85:L85"/>
    <mergeCell ref="B90:C90"/>
    <mergeCell ref="I103:I104"/>
    <mergeCell ref="K91:K92"/>
    <mergeCell ref="B89:C89"/>
    <mergeCell ref="H103:H104"/>
    <mergeCell ref="E91:E92"/>
    <mergeCell ref="B96:C96"/>
    <mergeCell ref="D103:D104"/>
    <mergeCell ref="G103:G104"/>
    <mergeCell ref="H1:L1"/>
    <mergeCell ref="H5:L5"/>
    <mergeCell ref="H6:L6"/>
    <mergeCell ref="H7:L7"/>
    <mergeCell ref="H2:L2"/>
    <mergeCell ref="H3:L3"/>
    <mergeCell ref="A4:L4"/>
    <mergeCell ref="C123:D123"/>
    <mergeCell ref="A115:L115"/>
    <mergeCell ref="L133:L134"/>
    <mergeCell ref="K103:K104"/>
    <mergeCell ref="L91:L92"/>
    <mergeCell ref="L191:L192"/>
    <mergeCell ref="B191:C191"/>
    <mergeCell ref="K127:K128"/>
    <mergeCell ref="J139:J140"/>
    <mergeCell ref="C126:D126"/>
    <mergeCell ref="M204:M205"/>
    <mergeCell ref="B192:C192"/>
    <mergeCell ref="K133:K134"/>
    <mergeCell ref="F133:F134"/>
    <mergeCell ref="C136:D136"/>
    <mergeCell ref="H217:H218"/>
    <mergeCell ref="B209:C209"/>
    <mergeCell ref="I217:I218"/>
    <mergeCell ref="E139:E140"/>
    <mergeCell ref="F139:F140"/>
    <mergeCell ref="H191:H192"/>
    <mergeCell ref="I191:I192"/>
    <mergeCell ref="E191:E192"/>
    <mergeCell ref="F191:F192"/>
    <mergeCell ref="L235:L236"/>
    <mergeCell ref="J217:J218"/>
    <mergeCell ref="K217:K218"/>
    <mergeCell ref="K235:K236"/>
    <mergeCell ref="L229:L230"/>
    <mergeCell ref="K191:K192"/>
    <mergeCell ref="L223:L224"/>
    <mergeCell ref="L217:L218"/>
    <mergeCell ref="K229:K230"/>
    <mergeCell ref="K223:K224"/>
    <mergeCell ref="B240:C240"/>
    <mergeCell ref="B228:C228"/>
    <mergeCell ref="D229:D230"/>
    <mergeCell ref="H235:H236"/>
    <mergeCell ref="I235:I236"/>
    <mergeCell ref="J235:J236"/>
    <mergeCell ref="A185:A186"/>
    <mergeCell ref="B185:C185"/>
    <mergeCell ref="B188:C188"/>
    <mergeCell ref="B196:C196"/>
    <mergeCell ref="A223:A224"/>
    <mergeCell ref="B217:C217"/>
    <mergeCell ref="B219:C219"/>
    <mergeCell ref="A235:A236"/>
    <mergeCell ref="G235:G236"/>
    <mergeCell ref="H229:H230"/>
    <mergeCell ref="D235:D236"/>
    <mergeCell ref="E235:E236"/>
    <mergeCell ref="F229:F230"/>
    <mergeCell ref="B239:C239"/>
    <mergeCell ref="B238:C238"/>
    <mergeCell ref="A191:A192"/>
    <mergeCell ref="A211:L211"/>
    <mergeCell ref="A205:L205"/>
    <mergeCell ref="B206:C206"/>
    <mergeCell ref="F235:F236"/>
    <mergeCell ref="B237:C237"/>
    <mergeCell ref="D223:D224"/>
    <mergeCell ref="B231:C231"/>
    <mergeCell ref="B223:C223"/>
    <mergeCell ref="B221:C221"/>
    <mergeCell ref="B222:C222"/>
    <mergeCell ref="B236:C236"/>
    <mergeCell ref="B233:C233"/>
    <mergeCell ref="B232:C232"/>
    <mergeCell ref="B234:C234"/>
    <mergeCell ref="B235:C235"/>
    <mergeCell ref="A229:A230"/>
    <mergeCell ref="B225:C225"/>
    <mergeCell ref="A217:A218"/>
    <mergeCell ref="B224:C224"/>
    <mergeCell ref="B229:C229"/>
    <mergeCell ref="E229:E230"/>
    <mergeCell ref="B230:C230"/>
    <mergeCell ref="B220:C220"/>
    <mergeCell ref="B227:C227"/>
    <mergeCell ref="B226:C226"/>
    <mergeCell ref="I229:I230"/>
    <mergeCell ref="E223:E224"/>
    <mergeCell ref="I223:I224"/>
    <mergeCell ref="J223:J224"/>
    <mergeCell ref="H223:H224"/>
    <mergeCell ref="J229:J230"/>
    <mergeCell ref="F223:F224"/>
    <mergeCell ref="G223:G224"/>
    <mergeCell ref="G229:G230"/>
    <mergeCell ref="J133:J134"/>
    <mergeCell ref="C139:D140"/>
    <mergeCell ref="C129:D129"/>
    <mergeCell ref="H133:H134"/>
    <mergeCell ref="I133:I134"/>
    <mergeCell ref="C132:D132"/>
    <mergeCell ref="G139:G140"/>
    <mergeCell ref="H139:H140"/>
    <mergeCell ref="C137:D137"/>
    <mergeCell ref="I127:I128"/>
    <mergeCell ref="C131:D131"/>
    <mergeCell ref="F127:F128"/>
    <mergeCell ref="G127:G128"/>
    <mergeCell ref="G133:G134"/>
    <mergeCell ref="E127:E128"/>
    <mergeCell ref="C130:D130"/>
    <mergeCell ref="E133:E134"/>
    <mergeCell ref="C133:D134"/>
    <mergeCell ref="H127:H128"/>
    <mergeCell ref="G91:G92"/>
    <mergeCell ref="B119:C119"/>
    <mergeCell ref="B116:C116"/>
    <mergeCell ref="B120:C120"/>
    <mergeCell ref="D97:D98"/>
    <mergeCell ref="B108:C108"/>
    <mergeCell ref="B95:C95"/>
    <mergeCell ref="H97:H98"/>
    <mergeCell ref="C124:D124"/>
    <mergeCell ref="C127:D128"/>
    <mergeCell ref="B118:C118"/>
    <mergeCell ref="B101:C101"/>
    <mergeCell ref="B112:C112"/>
    <mergeCell ref="B113:C113"/>
    <mergeCell ref="B105:C105"/>
    <mergeCell ref="B114:C114"/>
    <mergeCell ref="B107:C107"/>
    <mergeCell ref="A127:A128"/>
    <mergeCell ref="C122:D122"/>
    <mergeCell ref="C125:D125"/>
    <mergeCell ref="E109:E110"/>
    <mergeCell ref="L97:L98"/>
    <mergeCell ref="L103:L104"/>
    <mergeCell ref="K97:K98"/>
    <mergeCell ref="J97:J98"/>
    <mergeCell ref="B117:C117"/>
    <mergeCell ref="B106:C106"/>
    <mergeCell ref="C53:D53"/>
    <mergeCell ref="A67:L67"/>
    <mergeCell ref="B87:C87"/>
    <mergeCell ref="B81:C81"/>
    <mergeCell ref="B69:C69"/>
    <mergeCell ref="F56:F57"/>
    <mergeCell ref="A56:A57"/>
    <mergeCell ref="B76:C76"/>
    <mergeCell ref="G56:G57"/>
    <mergeCell ref="B71:C71"/>
    <mergeCell ref="H56:H57"/>
    <mergeCell ref="B35:C35"/>
    <mergeCell ref="B31:C31"/>
    <mergeCell ref="A32:L32"/>
    <mergeCell ref="B33:C33"/>
    <mergeCell ref="B36:C36"/>
    <mergeCell ref="B39:C39"/>
    <mergeCell ref="B42:C42"/>
    <mergeCell ref="B44:C44"/>
    <mergeCell ref="L44:L45"/>
    <mergeCell ref="B80:C80"/>
    <mergeCell ref="J50:J51"/>
    <mergeCell ref="J56:J57"/>
    <mergeCell ref="K56:K57"/>
    <mergeCell ref="B55:C55"/>
    <mergeCell ref="B40:C40"/>
    <mergeCell ref="B41:C41"/>
    <mergeCell ref="B47:C47"/>
    <mergeCell ref="B46:C46"/>
    <mergeCell ref="B45:C45"/>
    <mergeCell ref="A20:L20"/>
    <mergeCell ref="J14:J15"/>
    <mergeCell ref="B24:C24"/>
    <mergeCell ref="B17:C17"/>
    <mergeCell ref="D14:D15"/>
    <mergeCell ref="E14:E15"/>
    <mergeCell ref="K14:K15"/>
    <mergeCell ref="A14:A15"/>
    <mergeCell ref="H14:H15"/>
    <mergeCell ref="L14:L15"/>
    <mergeCell ref="A9:L9"/>
    <mergeCell ref="A11:A12"/>
    <mergeCell ref="B11:B12"/>
    <mergeCell ref="L11:L12"/>
    <mergeCell ref="A10:L10"/>
    <mergeCell ref="D11:K11"/>
    <mergeCell ref="L27:L28"/>
    <mergeCell ref="B23:C23"/>
    <mergeCell ref="B28:C28"/>
    <mergeCell ref="B22:C22"/>
    <mergeCell ref="B25:C25"/>
    <mergeCell ref="A26:L26"/>
    <mergeCell ref="B16:C16"/>
    <mergeCell ref="H50:H51"/>
    <mergeCell ref="B43:C43"/>
    <mergeCell ref="B29:C29"/>
    <mergeCell ref="B30:C30"/>
    <mergeCell ref="B37:C37"/>
    <mergeCell ref="A38:L38"/>
    <mergeCell ref="E50:E51"/>
    <mergeCell ref="G50:G51"/>
    <mergeCell ref="J44:J45"/>
    <mergeCell ref="A50:A51"/>
    <mergeCell ref="F44:F45"/>
    <mergeCell ref="G44:G45"/>
    <mergeCell ref="H44:H45"/>
    <mergeCell ref="I44:I45"/>
    <mergeCell ref="F50:F51"/>
    <mergeCell ref="A44:A45"/>
    <mergeCell ref="D44:D45"/>
    <mergeCell ref="E44:E45"/>
    <mergeCell ref="I50:I51"/>
    <mergeCell ref="C60:D60"/>
    <mergeCell ref="L50:L51"/>
    <mergeCell ref="K44:K45"/>
    <mergeCell ref="B48:C48"/>
    <mergeCell ref="L56:L57"/>
    <mergeCell ref="I56:I57"/>
    <mergeCell ref="K50:K51"/>
    <mergeCell ref="B52:C52"/>
    <mergeCell ref="C54:D54"/>
    <mergeCell ref="C50:D51"/>
    <mergeCell ref="B84:C84"/>
    <mergeCell ref="B75:C75"/>
    <mergeCell ref="B13:C13"/>
    <mergeCell ref="B18:C18"/>
    <mergeCell ref="B72:C72"/>
    <mergeCell ref="B49:C49"/>
    <mergeCell ref="A79:L79"/>
    <mergeCell ref="B77:C77"/>
    <mergeCell ref="A73:L73"/>
    <mergeCell ref="G14:G15"/>
    <mergeCell ref="I14:I15"/>
    <mergeCell ref="B19:C19"/>
    <mergeCell ref="F14:F15"/>
    <mergeCell ref="B34:C34"/>
    <mergeCell ref="K161:K162"/>
    <mergeCell ref="A155:L155"/>
    <mergeCell ref="K139:K140"/>
    <mergeCell ref="L139:L140"/>
    <mergeCell ref="A133:A134"/>
    <mergeCell ref="B154:C154"/>
    <mergeCell ref="B156:C156"/>
    <mergeCell ref="B176:C176"/>
    <mergeCell ref="B165:C165"/>
    <mergeCell ref="B164:C164"/>
    <mergeCell ref="B166:C166"/>
    <mergeCell ref="A173:L173"/>
    <mergeCell ref="B170:C170"/>
    <mergeCell ref="A161:A162"/>
    <mergeCell ref="L161:L162"/>
    <mergeCell ref="B157:C157"/>
    <mergeCell ref="B159:C159"/>
    <mergeCell ref="B158:C158"/>
    <mergeCell ref="D161:D162"/>
    <mergeCell ref="B161:C161"/>
    <mergeCell ref="B162:C162"/>
    <mergeCell ref="B160:C160"/>
    <mergeCell ref="J191:J192"/>
    <mergeCell ref="F161:F162"/>
    <mergeCell ref="I161:I162"/>
    <mergeCell ref="B180:C180"/>
    <mergeCell ref="G161:G162"/>
    <mergeCell ref="B190:C190"/>
    <mergeCell ref="G191:G192"/>
    <mergeCell ref="F185:F186"/>
    <mergeCell ref="B171:C171"/>
    <mergeCell ref="B163:C163"/>
    <mergeCell ref="I185:I186"/>
    <mergeCell ref="J185:J186"/>
    <mergeCell ref="B181:C181"/>
    <mergeCell ref="E179:E180"/>
    <mergeCell ref="F179:F180"/>
    <mergeCell ref="I179:I180"/>
    <mergeCell ref="J179:J180"/>
    <mergeCell ref="B186:C186"/>
    <mergeCell ref="H185:H186"/>
    <mergeCell ref="L179:L180"/>
    <mergeCell ref="B178:C178"/>
    <mergeCell ref="A179:A180"/>
    <mergeCell ref="B179:C179"/>
    <mergeCell ref="B175:C175"/>
    <mergeCell ref="K179:K180"/>
    <mergeCell ref="H179:H180"/>
    <mergeCell ref="F217:F218"/>
    <mergeCell ref="B214:C214"/>
    <mergeCell ref="B212:C212"/>
    <mergeCell ref="B213:C213"/>
    <mergeCell ref="B216:C216"/>
    <mergeCell ref="E217:E218"/>
    <mergeCell ref="D217:D218"/>
    <mergeCell ref="B208:C208"/>
    <mergeCell ref="B218:C218"/>
    <mergeCell ref="B207:C207"/>
    <mergeCell ref="B210:C210"/>
    <mergeCell ref="B169:C169"/>
    <mergeCell ref="B215:C215"/>
    <mergeCell ref="B172:C172"/>
    <mergeCell ref="B177:C177"/>
    <mergeCell ref="B182:C182"/>
    <mergeCell ref="B189:C189"/>
    <mergeCell ref="B193:C193"/>
    <mergeCell ref="B187:C187"/>
    <mergeCell ref="B183:C183"/>
    <mergeCell ref="B61:C61"/>
    <mergeCell ref="C56:D57"/>
    <mergeCell ref="B58:C58"/>
    <mergeCell ref="C59:D59"/>
    <mergeCell ref="B68:C68"/>
    <mergeCell ref="E56:E57"/>
    <mergeCell ref="B63:C63"/>
    <mergeCell ref="C64:D64"/>
    <mergeCell ref="C65:D65"/>
    <mergeCell ref="B66:C66"/>
    <mergeCell ref="A149:L149"/>
    <mergeCell ref="J91:J92"/>
    <mergeCell ref="D109:D110"/>
    <mergeCell ref="G109:G110"/>
    <mergeCell ref="H109:H110"/>
    <mergeCell ref="B94:C94"/>
    <mergeCell ref="B91:C91"/>
    <mergeCell ref="F91:F92"/>
    <mergeCell ref="J127:J128"/>
    <mergeCell ref="A139:A140"/>
    <mergeCell ref="A103:A104"/>
    <mergeCell ref="I91:I92"/>
    <mergeCell ref="B111:C111"/>
    <mergeCell ref="A109:A110"/>
    <mergeCell ref="K109:K110"/>
    <mergeCell ref="L109:L110"/>
    <mergeCell ref="I109:I110"/>
    <mergeCell ref="I97:I98"/>
    <mergeCell ref="B100:C100"/>
    <mergeCell ref="F109:F110"/>
    <mergeCell ref="L127:L128"/>
    <mergeCell ref="B99:C99"/>
    <mergeCell ref="B102:C102"/>
    <mergeCell ref="C142:D142"/>
    <mergeCell ref="C138:D138"/>
    <mergeCell ref="I139:I140"/>
    <mergeCell ref="J109:J110"/>
    <mergeCell ref="F103:F104"/>
    <mergeCell ref="E103:E104"/>
    <mergeCell ref="J103:J104"/>
    <mergeCell ref="B150:C150"/>
    <mergeCell ref="B153:C153"/>
    <mergeCell ref="B152:C152"/>
    <mergeCell ref="B151:C151"/>
    <mergeCell ref="B174:C174"/>
    <mergeCell ref="A167:L167"/>
    <mergeCell ref="B168:C168"/>
    <mergeCell ref="J161:J162"/>
    <mergeCell ref="H161:H162"/>
    <mergeCell ref="E161:E162"/>
    <mergeCell ref="C143:D143"/>
    <mergeCell ref="C144:D144"/>
    <mergeCell ref="L197:L198"/>
    <mergeCell ref="B199:C199"/>
    <mergeCell ref="C201:D201"/>
    <mergeCell ref="J197:J198"/>
    <mergeCell ref="G197:G198"/>
    <mergeCell ref="B194:C194"/>
    <mergeCell ref="B195:C195"/>
    <mergeCell ref="E197:E198"/>
    <mergeCell ref="A197:A198"/>
    <mergeCell ref="D179:D180"/>
    <mergeCell ref="C200:D200"/>
    <mergeCell ref="K197:K198"/>
    <mergeCell ref="G185:G186"/>
    <mergeCell ref="E185:E186"/>
    <mergeCell ref="G179:G180"/>
    <mergeCell ref="B184:C184"/>
    <mergeCell ref="D185:D186"/>
    <mergeCell ref="D191:D192"/>
    <mergeCell ref="I197:I198"/>
    <mergeCell ref="C197:D198"/>
    <mergeCell ref="J243:J244"/>
    <mergeCell ref="K243:K244"/>
    <mergeCell ref="L243:L244"/>
    <mergeCell ref="B244:C244"/>
    <mergeCell ref="F197:F198"/>
    <mergeCell ref="H197:H198"/>
    <mergeCell ref="B202:C202"/>
    <mergeCell ref="G217:G218"/>
    <mergeCell ref="A243:A244"/>
    <mergeCell ref="B243:C243"/>
    <mergeCell ref="D243:D244"/>
    <mergeCell ref="E243:E244"/>
    <mergeCell ref="F243:F244"/>
    <mergeCell ref="G243:G244"/>
    <mergeCell ref="B245:C245"/>
    <mergeCell ref="B246:C246"/>
    <mergeCell ref="B247:C247"/>
    <mergeCell ref="B248:C248"/>
    <mergeCell ref="H243:H244"/>
    <mergeCell ref="I243:I24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0" horizontalDpi="600" verticalDpi="600" orientation="landscape" paperSize="12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2018-08-20T11:37:28Z</dcterms:modified>
  <cp:category/>
  <cp:version/>
  <cp:contentType/>
  <cp:contentStatus/>
</cp:coreProperties>
</file>