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 Шишкина\Desktop\"/>
    </mc:Choice>
  </mc:AlternateContent>
  <bookViews>
    <workbookView xWindow="-120" yWindow="-120" windowWidth="19425" windowHeight="11025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(6)'!$A$9:$J$101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(6)'!$A$1:$J$110</definedName>
  </definedNames>
  <calcPr calcId="162913"/>
</workbook>
</file>

<file path=xl/calcChain.xml><?xml version="1.0" encoding="utf-8"?>
<calcChain xmlns="http://schemas.openxmlformats.org/spreadsheetml/2006/main">
  <c r="F99" i="4" l="1"/>
  <c r="D88" i="4" l="1"/>
  <c r="I20" i="4"/>
  <c r="F69" i="4"/>
  <c r="I69" i="4"/>
  <c r="H69" i="4"/>
  <c r="G69" i="4"/>
  <c r="E69" i="4"/>
  <c r="D69" i="4"/>
  <c r="D15" i="4"/>
  <c r="I45" i="4"/>
  <c r="H45" i="4"/>
  <c r="G45" i="4"/>
  <c r="F45" i="4"/>
  <c r="E45" i="4"/>
  <c r="D45" i="4"/>
  <c r="I21" i="4"/>
  <c r="H21" i="4"/>
  <c r="G21" i="4"/>
  <c r="F21" i="4"/>
  <c r="E21" i="4"/>
  <c r="D21" i="4"/>
  <c r="C49" i="4"/>
  <c r="C48" i="4"/>
  <c r="C47" i="4"/>
  <c r="C46" i="4" s="1"/>
  <c r="C25" i="4"/>
  <c r="C24" i="4"/>
  <c r="C23" i="4"/>
  <c r="C22" i="4" s="1"/>
  <c r="I70" i="4"/>
  <c r="H70" i="4"/>
  <c r="G70" i="4"/>
  <c r="F70" i="4"/>
  <c r="D70" i="4"/>
  <c r="I22" i="4"/>
  <c r="H22" i="4"/>
  <c r="G22" i="4"/>
  <c r="F22" i="4"/>
  <c r="E22" i="4"/>
  <c r="D22" i="4"/>
  <c r="H20" i="4"/>
  <c r="G20" i="4"/>
  <c r="F20" i="4"/>
  <c r="E20" i="4"/>
  <c r="I95" i="4"/>
  <c r="I43" i="4"/>
  <c r="I19" i="4"/>
  <c r="E95" i="4"/>
  <c r="E43" i="4"/>
  <c r="E19" i="4"/>
  <c r="C69" i="4" l="1"/>
  <c r="C21" i="4"/>
  <c r="E18" i="4"/>
  <c r="E15" i="4"/>
  <c r="F19" i="4"/>
  <c r="F18" i="4" s="1"/>
  <c r="H19" i="4"/>
  <c r="G19" i="4"/>
  <c r="E86" i="4" l="1"/>
  <c r="F43" i="4"/>
  <c r="F95" i="4"/>
  <c r="F100" i="4"/>
  <c r="F91" i="4"/>
  <c r="C91" i="4" s="1"/>
  <c r="C90" i="4"/>
  <c r="I94" i="4"/>
  <c r="F74" i="4"/>
  <c r="E94" i="4" l="1"/>
  <c r="F15" i="4" l="1"/>
  <c r="G96" i="4" l="1"/>
  <c r="F46" i="4" l="1"/>
  <c r="E54" i="4"/>
  <c r="E59" i="4"/>
  <c r="E62" i="4"/>
  <c r="E57" i="4"/>
  <c r="F57" i="4"/>
  <c r="F59" i="4"/>
  <c r="F62" i="4"/>
  <c r="C57" i="4" l="1"/>
  <c r="F109" i="4"/>
  <c r="F107" i="4"/>
  <c r="F102" i="4"/>
  <c r="F98" i="4"/>
  <c r="G95" i="4"/>
  <c r="G94" i="4" s="1"/>
  <c r="H95" i="4"/>
  <c r="H94" i="4" s="1"/>
  <c r="E71" i="4"/>
  <c r="D59" i="4"/>
  <c r="C59" i="4" s="1"/>
  <c r="E70" i="4" l="1"/>
  <c r="C70" i="4" s="1"/>
  <c r="C71" i="4"/>
  <c r="D38" i="4"/>
  <c r="C38" i="4" s="1"/>
  <c r="C40" i="4"/>
  <c r="C92" i="4"/>
  <c r="C61" i="4"/>
  <c r="D62" i="4"/>
  <c r="C62" i="4" s="1"/>
  <c r="C64" i="4"/>
  <c r="C63" i="4"/>
  <c r="E74" i="4"/>
  <c r="C45" i="4"/>
  <c r="D99" i="4"/>
  <c r="D97" i="4"/>
  <c r="H74" i="4" l="1"/>
  <c r="H43" i="4"/>
  <c r="I107" i="4"/>
  <c r="H107" i="4"/>
  <c r="G107" i="4"/>
  <c r="G100" i="4"/>
  <c r="H100" i="4"/>
  <c r="E105" i="4" l="1"/>
  <c r="E96" i="4"/>
  <c r="C89" i="4" l="1"/>
  <c r="C60" i="4"/>
  <c r="C88" i="4" l="1"/>
  <c r="C39" i="4"/>
  <c r="D74" i="4"/>
  <c r="D95" i="4" l="1"/>
  <c r="D94" i="4" s="1"/>
  <c r="H98" i="4"/>
  <c r="E107" i="4"/>
  <c r="F94" i="4"/>
  <c r="D105" i="4"/>
  <c r="D98" i="4"/>
  <c r="C32" i="4"/>
  <c r="C31" i="4"/>
  <c r="I46" i="4"/>
  <c r="H46" i="4"/>
  <c r="G46" i="4"/>
  <c r="D46" i="4"/>
  <c r="I50" i="4"/>
  <c r="H50" i="4"/>
  <c r="G50" i="4"/>
  <c r="F50" i="4"/>
  <c r="E50" i="4"/>
  <c r="D50" i="4"/>
  <c r="I54" i="4"/>
  <c r="H54" i="4"/>
  <c r="G54" i="4"/>
  <c r="F54" i="4"/>
  <c r="E46" i="4"/>
  <c r="D54" i="4"/>
  <c r="C82" i="4"/>
  <c r="C77" i="4"/>
  <c r="C37" i="4"/>
  <c r="C36" i="4"/>
  <c r="C35" i="4"/>
  <c r="C53" i="4"/>
  <c r="C56" i="4"/>
  <c r="C84" i="4"/>
  <c r="F26" i="4"/>
  <c r="E26" i="4"/>
  <c r="D26" i="4"/>
  <c r="D20" i="4"/>
  <c r="C20" i="4" s="1"/>
  <c r="D19" i="4"/>
  <c r="F44" i="4"/>
  <c r="E44" i="4"/>
  <c r="D44" i="4"/>
  <c r="D43" i="4"/>
  <c r="E78" i="4"/>
  <c r="E67" i="4" s="1"/>
  <c r="E14" i="4" s="1"/>
  <c r="E81" i="4"/>
  <c r="E68" i="4"/>
  <c r="D78" i="4"/>
  <c r="D67" i="4" s="1"/>
  <c r="D66" i="4" s="1"/>
  <c r="D81" i="4"/>
  <c r="D68" i="4"/>
  <c r="G98" i="4"/>
  <c r="G105" i="4"/>
  <c r="F105" i="4"/>
  <c r="F96" i="4"/>
  <c r="E100" i="4"/>
  <c r="E98" i="4"/>
  <c r="D96" i="4"/>
  <c r="G15" i="4"/>
  <c r="H15" i="4"/>
  <c r="C108" i="4"/>
  <c r="C102" i="4"/>
  <c r="C85" i="4"/>
  <c r="C80" i="4"/>
  <c r="C79" i="4"/>
  <c r="C75" i="4"/>
  <c r="C76" i="4"/>
  <c r="C55" i="4"/>
  <c r="C52" i="4"/>
  <c r="C51" i="4"/>
  <c r="C27" i="4"/>
  <c r="I26" i="4"/>
  <c r="H26" i="4"/>
  <c r="G26" i="4"/>
  <c r="C29" i="4"/>
  <c r="C28" i="4"/>
  <c r="C34" i="4"/>
  <c r="C30" i="4"/>
  <c r="C58" i="4"/>
  <c r="C73" i="4"/>
  <c r="C72" i="4"/>
  <c r="C97" i="4"/>
  <c r="C101" i="4"/>
  <c r="C106" i="4"/>
  <c r="I105" i="4"/>
  <c r="H105" i="4"/>
  <c r="C99" i="4"/>
  <c r="I15" i="4"/>
  <c r="I81" i="4"/>
  <c r="I67" i="4" s="1"/>
  <c r="I14" i="4" s="1"/>
  <c r="H81" i="4"/>
  <c r="H67" i="4" s="1"/>
  <c r="H14" i="4" s="1"/>
  <c r="G81" i="4"/>
  <c r="G67" i="4" s="1"/>
  <c r="F81" i="4"/>
  <c r="G43" i="4"/>
  <c r="I96" i="4"/>
  <c r="H96" i="4"/>
  <c r="I100" i="4"/>
  <c r="F78" i="4"/>
  <c r="F67" i="4" s="1"/>
  <c r="F14" i="4" s="1"/>
  <c r="C33" i="4"/>
  <c r="I44" i="4"/>
  <c r="I16" i="4" s="1"/>
  <c r="H44" i="4"/>
  <c r="H42" i="4" s="1"/>
  <c r="G44" i="4"/>
  <c r="G42" i="4" s="1"/>
  <c r="I68" i="4"/>
  <c r="H68" i="4"/>
  <c r="G68" i="4"/>
  <c r="F68" i="4"/>
  <c r="F66" i="4" s="1"/>
  <c r="I74" i="4"/>
  <c r="G74" i="4"/>
  <c r="H18" i="4"/>
  <c r="C87" i="4"/>
  <c r="C86" i="4" s="1"/>
  <c r="I98" i="4"/>
  <c r="C43" i="4" l="1"/>
  <c r="D18" i="4"/>
  <c r="C19" i="4"/>
  <c r="C18" i="4" s="1"/>
  <c r="D42" i="4"/>
  <c r="C54" i="4"/>
  <c r="C94" i="4"/>
  <c r="C15" i="4"/>
  <c r="E42" i="4"/>
  <c r="E16" i="4"/>
  <c r="E13" i="4" s="1"/>
  <c r="C26" i="4"/>
  <c r="F16" i="4"/>
  <c r="F42" i="4"/>
  <c r="C50" i="4"/>
  <c r="E66" i="4"/>
  <c r="I42" i="4"/>
  <c r="G16" i="4"/>
  <c r="H16" i="4"/>
  <c r="C74" i="4"/>
  <c r="C107" i="4"/>
  <c r="D16" i="4"/>
  <c r="C16" i="4" s="1"/>
  <c r="D14" i="4"/>
  <c r="I18" i="4"/>
  <c r="C44" i="4"/>
  <c r="G18" i="4"/>
  <c r="H66" i="4"/>
  <c r="C78" i="4"/>
  <c r="C68" i="4"/>
  <c r="C96" i="4"/>
  <c r="C81" i="4"/>
  <c r="C67" i="4"/>
  <c r="C105" i="4"/>
  <c r="C98" i="4"/>
  <c r="I66" i="4"/>
  <c r="G66" i="4"/>
  <c r="C100" i="4"/>
  <c r="D13" i="4" l="1"/>
  <c r="C66" i="4"/>
  <c r="C42" i="4"/>
  <c r="G14" i="4"/>
  <c r="C14" i="4" s="1"/>
  <c r="C13" i="4" s="1"/>
  <c r="H13" i="4"/>
  <c r="I13" i="4"/>
  <c r="C95" i="4"/>
  <c r="F13" i="4"/>
  <c r="G13" i="4" l="1"/>
</calcChain>
</file>

<file path=xl/comments1.xml><?xml version="1.0" encoding="utf-8"?>
<comments xmlns="http://schemas.openxmlformats.org/spreadsheetml/2006/main">
  <authors>
    <author>TORGI</author>
  </authors>
  <commentLis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TORGI:</t>
        </r>
        <r>
          <rPr>
            <sz val="9"/>
            <color indexed="81"/>
            <rFont val="Tahoma"/>
            <family val="2"/>
            <charset val="204"/>
          </rPr>
          <t xml:space="preserve">
2025</t>
        </r>
      </text>
    </comment>
  </commentList>
</comments>
</file>

<file path=xl/sharedStrings.xml><?xml version="1.0" encoding="utf-8"?>
<sst xmlns="http://schemas.openxmlformats.org/spreadsheetml/2006/main" count="126" uniqueCount="66">
  <si>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</si>
  <si>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</si>
  <si>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</si>
  <si>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</si>
  <si>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</si>
  <si>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</si>
  <si>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</si>
  <si>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</si>
  <si>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</si>
  <si>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</si>
  <si>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</si>
  <si>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</si>
  <si>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</si>
  <si>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</si>
  <si>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</si>
  <si>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</si>
  <si>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</si>
  <si>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</si>
  <si>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2. "Развитие музейной деятельности"</t>
  </si>
  <si>
    <t>Подпрограмма 3. "Развитие библиотечной деятельности"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</si>
  <si>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</si>
  <si>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</si>
  <si>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</si>
  <si>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</si>
  <si>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</si>
  <si>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 xml:space="preserve">Мероприятие 4. Капитальный ремонт муниципального учреждения "Центральная городская библиотека" 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</si>
  <si>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</si>
  <si>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</si>
  <si>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ПЛАН МЕРОПРИЯТИЙ 
по выполнению муниципальной программы
"Развитие культуры в городском округе Нижняя Салда до 2025 года"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</si>
  <si>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</si>
  <si>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</si>
  <si>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</si>
  <si>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</si>
  <si>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4, 5, 6, 7</t>
  </si>
  <si>
    <t>47</t>
  </si>
  <si>
    <t>41</t>
  </si>
  <si>
    <t>35, 38, 43, 44,    49, 50</t>
  </si>
  <si>
    <t>40</t>
  </si>
  <si>
    <t>38, 42</t>
  </si>
  <si>
    <t>4, 6, 7, 10, 36, 38</t>
  </si>
  <si>
    <t>34, 35, 36, 37, 38, 39, 40, 41, 42, 43, 44, 45, 46, 47, 48, 49, 50, 51, 52</t>
  </si>
  <si>
    <t>49, 50</t>
  </si>
  <si>
    <t>30, 31, 40</t>
  </si>
  <si>
    <t>24, 25, 26, 27, 28</t>
  </si>
  <si>
    <t>24, 25,  26, 27, 28, 29, 30, 31, 35, 36, 37, 38, 40, 44, 46, 48, 49, 49, 50, 51, 52</t>
  </si>
  <si>
    <t xml:space="preserve"> 49, 50</t>
  </si>
  <si>
    <t>19, 20</t>
  </si>
  <si>
    <t>14, 15, 16, 17, 19, 20, 35, 36, 37, 38, 41, 45, 46,  48, 49, 50, 51, 52</t>
  </si>
  <si>
    <t>4, 5, 6, 7, 8, 9, 10,  35, 36, 37, 38, 39,  40, 43, 45, 46, 49, 50, 51, 52</t>
  </si>
  <si>
    <t>Мероприятие 3. Капитальный ремонт и строительные работы МБУК "Нижнесалдинский краеведческий музей им. А.Н. Анциферова"</t>
  </si>
  <si>
    <t>Мероприятие 1. 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</si>
  <si>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оцифровки, всего, из них:</t>
  </si>
  <si>
    <t>Приложение № 2                                                                                                    к муниципальной программе "Развитие культуры в городском округе Нижняя Салда до 2025 года"</t>
  </si>
  <si>
    <t>Подпрограмма 4. "Обеспечение реализации муниципальной программы "Развитие культуры в городском округе Нижняя Салда до 2025 года"</t>
  </si>
  <si>
    <t>Мероприятие 7. Реализация проектов, направленных на сохранение и развитие народных художественных промыслов и ремесел</t>
  </si>
  <si>
    <t>Мероприятие 7.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</si>
  <si>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5.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</si>
  <si>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</si>
  <si>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Мероприятие 6. Субсидии социально- ориентированным некоммерческим организациям </t>
  </si>
  <si>
    <t>Приложение                                                                                 к постановлению   администрации                            городского округа  Нижняя Салда                                                 от _________________ №______</t>
  </si>
  <si>
    <t>14,15,16,17,20</t>
  </si>
  <si>
    <t>Мероприятие 6. Техническое оснащение муниципальных музеев</t>
  </si>
  <si>
    <t>Мероприятие 5. Обеспечение деятельности  муниципальньго казенного учреждения "Централизованная бухгалтерия учреждений культуры" городского округа Нижняя Салда</t>
  </si>
  <si>
    <t xml:space="preserve">Мероприятие 8.Модернизация государственных и муниципальных общедоступных библиотек Свердловской области в части комплектования книжных фондов </t>
  </si>
  <si>
    <t>Мероприятие 2. Капитальный ремонт учреждений культуры</t>
  </si>
  <si>
    <t>Мероприятие 2. 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</si>
</sst>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indexed="8"/>
      <name val="Calibri"/>
      <family val="2"/>
      <charset val="204"/>
    </font>
    <font>
      <b/>
      <sz val="15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9" fillId="0" borderId="0"/>
    <xf numFmtId="0" fontId="3" fillId="0" borderId="0">
      <alignment vertical="center"/>
    </xf>
    <xf numFmtId="0" fontId="2" fillId="0" borderId="0"/>
    <xf numFmtId="0" fontId="1" fillId="0" borderId="0"/>
    <xf numFmtId="43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left" vertical="justify"/>
    </xf>
    <xf numFmtId="0" fontId="8" fillId="0" borderId="1" xfId="0" applyFont="1" applyFill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justify"/>
    </xf>
    <xf numFmtId="0" fontId="9" fillId="0" borderId="1" xfId="0" applyFont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justify" wrapText="1"/>
    </xf>
    <xf numFmtId="2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/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left" vertical="justify"/>
    </xf>
    <xf numFmtId="4" fontId="11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/>
    <xf numFmtId="4" fontId="11" fillId="0" borderId="1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left" vertical="justify"/>
    </xf>
    <xf numFmtId="49" fontId="12" fillId="0" borderId="1" xfId="6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/>
    </xf>
    <xf numFmtId="0" fontId="12" fillId="0" borderId="1" xfId="6" applyFont="1" applyFill="1" applyBorder="1" applyAlignment="1">
      <alignment wrapText="1"/>
    </xf>
    <xf numFmtId="166" fontId="11" fillId="0" borderId="7" xfId="0" applyNumberFormat="1" applyFont="1" applyFill="1" applyBorder="1" applyAlignment="1">
      <alignment horizontal="left" vertical="justify"/>
    </xf>
    <xf numFmtId="49" fontId="11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/>
    </xf>
    <xf numFmtId="4" fontId="13" fillId="0" borderId="7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6" fontId="11" fillId="0" borderId="2" xfId="0" applyNumberFormat="1" applyFont="1" applyFill="1" applyBorder="1" applyAlignment="1">
      <alignment horizontal="left" vertical="justify"/>
    </xf>
    <xf numFmtId="0" fontId="12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left" vertical="justify"/>
    </xf>
    <xf numFmtId="49" fontId="12" fillId="0" borderId="2" xfId="0" applyNumberFormat="1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wrapText="1"/>
    </xf>
    <xf numFmtId="49" fontId="11" fillId="0" borderId="4" xfId="0" applyNumberFormat="1" applyFont="1" applyFill="1" applyBorder="1" applyAlignment="1"/>
    <xf numFmtId="49" fontId="12" fillId="0" borderId="5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4" fillId="0" borderId="4" xfId="0" applyNumberFormat="1" applyFont="1" applyFill="1" applyBorder="1" applyAlignment="1">
      <alignment horizontal="left"/>
    </xf>
    <xf numFmtId="0" fontId="16" fillId="0" borderId="0" xfId="0" applyFont="1" applyAlignment="1">
      <alignment wrapText="1"/>
    </xf>
    <xf numFmtId="166" fontId="11" fillId="0" borderId="1" xfId="0" applyNumberFormat="1" applyFont="1" applyFill="1" applyBorder="1" applyAlignment="1">
      <alignment horizontal="center" vertical="justify"/>
    </xf>
    <xf numFmtId="4" fontId="9" fillId="0" borderId="1" xfId="0" applyNumberFormat="1" applyFont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wrapText="1"/>
    </xf>
    <xf numFmtId="0" fontId="15" fillId="0" borderId="0" xfId="0" applyFont="1" applyAlignment="1">
      <alignment horizontal="justify" wrapText="1"/>
    </xf>
    <xf numFmtId="166" fontId="11" fillId="0" borderId="6" xfId="0" applyNumberFormat="1" applyFont="1" applyFill="1" applyBorder="1" applyAlignment="1">
      <alignment horizontal="center" vertical="justify"/>
    </xf>
    <xf numFmtId="166" fontId="11" fillId="0" borderId="7" xfId="0" applyNumberFormat="1" applyFont="1" applyFill="1" applyBorder="1" applyAlignment="1">
      <alignment horizontal="center" vertical="justify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2" fontId="12" fillId="0" borderId="1" xfId="7" applyNumberFormat="1" applyFont="1" applyFill="1" applyBorder="1" applyAlignment="1">
      <alignment horizontal="center"/>
    </xf>
    <xf numFmtId="2" fontId="11" fillId="0" borderId="8" xfId="7" applyNumberFormat="1" applyFont="1" applyFill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2" fontId="11" fillId="0" borderId="1" xfId="7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vertical="center"/>
    </xf>
    <xf numFmtId="166" fontId="11" fillId="0" borderId="7" xfId="0" applyNumberFormat="1" applyFont="1" applyFill="1" applyBorder="1" applyAlignment="1">
      <alignment vertical="justify"/>
    </xf>
    <xf numFmtId="0" fontId="21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4" fontId="11" fillId="2" borderId="6" xfId="0" applyNumberFormat="1" applyFont="1" applyFill="1" applyBorder="1" applyAlignment="1">
      <alignment horizontal="center"/>
    </xf>
    <xf numFmtId="4" fontId="12" fillId="2" borderId="7" xfId="0" applyNumberFormat="1" applyFont="1" applyFill="1" applyBorder="1" applyAlignment="1">
      <alignment horizontal="center"/>
    </xf>
    <xf numFmtId="4" fontId="13" fillId="2" borderId="7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justify" wrapText="1"/>
    </xf>
    <xf numFmtId="4" fontId="5" fillId="0" borderId="0" xfId="0" applyNumberFormat="1" applyFont="1" applyFill="1" applyAlignment="1">
      <alignment horizontal="center"/>
    </xf>
    <xf numFmtId="166" fontId="11" fillId="0" borderId="1" xfId="0" applyNumberFormat="1" applyFont="1" applyFill="1" applyBorder="1" applyAlignment="1">
      <alignment vertical="justify"/>
    </xf>
    <xf numFmtId="0" fontId="11" fillId="0" borderId="1" xfId="0" applyFont="1" applyFill="1" applyBorder="1" applyAlignment="1">
      <alignment horizontal="left" vertical="top" wrapText="1"/>
    </xf>
    <xf numFmtId="49" fontId="12" fillId="0" borderId="1" xfId="6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" fontId="12" fillId="3" borderId="1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2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4" fontId="11" fillId="3" borderId="6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/>
    </xf>
    <xf numFmtId="4" fontId="12" fillId="3" borderId="7" xfId="0" applyNumberFormat="1" applyFont="1" applyFill="1" applyBorder="1" applyAlignment="1">
      <alignment horizontal="center"/>
    </xf>
    <xf numFmtId="4" fontId="13" fillId="3" borderId="7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0" fontId="8" fillId="0" borderId="3" xfId="0" applyFont="1" applyFill="1" applyBorder="1" applyAlignment="1">
      <alignment horizontal="center" vertical="justify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6"/>
  <sheetViews>
    <sheetView tabSelected="1" topLeftCell="A269" zoomScale="75" zoomScaleNormal="75" zoomScaleSheetLayoutView="55" workbookViewId="0">
      <pane ySplit="450" topLeftCell="A4" activePane="bottomLeft"/>
      <selection activeCell="E260" sqref="E260"/>
      <selection pane="bottomLeft" activeCell="F14" sqref="F14"/>
    </sheetView>
  </sheetViews>
  <sheetFormatPr defaultColWidth="8.85546875" defaultRowHeight="15" x14ac:dyDescent="0.25"/>
  <cols>
    <col min="1" max="1" width="6.5703125" style="5" customWidth="1"/>
    <col min="2" max="2" width="52" style="2" customWidth="1"/>
    <col min="3" max="3" width="21.42578125" style="6" customWidth="1"/>
    <col min="4" max="4" width="20.28515625" style="1" customWidth="1"/>
    <col min="5" max="5" width="20.28515625" style="100" customWidth="1"/>
    <col min="6" max="6" width="20" style="1" customWidth="1"/>
    <col min="7" max="7" width="20.7109375" style="1" customWidth="1"/>
    <col min="8" max="8" width="20.28515625" style="1" customWidth="1"/>
    <col min="9" max="9" width="22.7109375" style="1" customWidth="1"/>
    <col min="10" max="10" width="21.7109375" style="4" customWidth="1"/>
    <col min="11" max="16384" width="8.85546875" style="1"/>
  </cols>
  <sheetData>
    <row r="1" spans="1:10" ht="15" hidden="1" customHeight="1" x14ac:dyDescent="0.25"/>
    <row r="2" spans="1:10" hidden="1" x14ac:dyDescent="0.25"/>
    <row r="3" spans="1:10" hidden="1" x14ac:dyDescent="0.25"/>
    <row r="4" spans="1:10" ht="20.25" customHeight="1" x14ac:dyDescent="0.25">
      <c r="D4" s="131"/>
      <c r="E4" s="132"/>
      <c r="F4" s="132"/>
      <c r="G4" s="132"/>
      <c r="H4" s="132"/>
      <c r="I4" s="132"/>
      <c r="J4" s="132"/>
    </row>
    <row r="5" spans="1:10" ht="124.5" customHeight="1" x14ac:dyDescent="0.3">
      <c r="D5" s="80"/>
      <c r="E5" s="105"/>
      <c r="F5" s="81"/>
      <c r="G5" s="81"/>
      <c r="H5" s="142" t="s">
        <v>59</v>
      </c>
      <c r="I5" s="132"/>
      <c r="J5" s="132"/>
    </row>
    <row r="6" spans="1:10" ht="61.5" customHeight="1" x14ac:dyDescent="0.25">
      <c r="E6" s="1"/>
      <c r="H6" s="143" t="s">
        <v>52</v>
      </c>
      <c r="I6" s="144"/>
      <c r="J6" s="144"/>
    </row>
    <row r="7" spans="1:10" ht="60" customHeight="1" x14ac:dyDescent="0.3">
      <c r="A7" s="126" t="s">
        <v>28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8.75" x14ac:dyDescent="0.3">
      <c r="A8" s="8"/>
      <c r="B8" s="9"/>
      <c r="C8" s="10"/>
      <c r="D8" s="19"/>
      <c r="E8" s="19"/>
      <c r="F8" s="19"/>
      <c r="G8" s="19"/>
      <c r="H8" s="19"/>
      <c r="I8" s="19"/>
      <c r="J8" s="11"/>
    </row>
    <row r="9" spans="1:10" ht="18.75" x14ac:dyDescent="0.3">
      <c r="A9" s="8"/>
      <c r="B9" s="9"/>
      <c r="C9" s="10"/>
      <c r="D9" s="19"/>
      <c r="E9" s="19"/>
      <c r="F9" s="19"/>
      <c r="G9" s="19"/>
      <c r="H9" s="19"/>
      <c r="I9" s="19"/>
      <c r="J9" s="11"/>
    </row>
    <row r="10" spans="1:10" s="3" customFormat="1" ht="71.25" customHeight="1" x14ac:dyDescent="0.25">
      <c r="A10" s="128" t="s">
        <v>0</v>
      </c>
      <c r="B10" s="130" t="s">
        <v>1</v>
      </c>
      <c r="C10" s="139" t="s">
        <v>2</v>
      </c>
      <c r="D10" s="140"/>
      <c r="E10" s="140"/>
      <c r="F10" s="140"/>
      <c r="G10" s="140"/>
      <c r="H10" s="140"/>
      <c r="I10" s="141"/>
      <c r="J10" s="130" t="s">
        <v>3</v>
      </c>
    </row>
    <row r="11" spans="1:10" s="3" customFormat="1" ht="85.5" customHeight="1" x14ac:dyDescent="0.25">
      <c r="A11" s="129"/>
      <c r="B11" s="130"/>
      <c r="C11" s="21" t="s">
        <v>4</v>
      </c>
      <c r="D11" s="22">
        <v>2020</v>
      </c>
      <c r="E11" s="84">
        <v>2021</v>
      </c>
      <c r="F11" s="110">
        <v>2022</v>
      </c>
      <c r="G11" s="22">
        <v>2023</v>
      </c>
      <c r="H11" s="22">
        <v>2024</v>
      </c>
      <c r="I11" s="22">
        <v>2025</v>
      </c>
      <c r="J11" s="130"/>
    </row>
    <row r="12" spans="1:10" s="3" customFormat="1" ht="23.25" customHeight="1" x14ac:dyDescent="0.25">
      <c r="A12" s="20">
        <v>1</v>
      </c>
      <c r="B12" s="23" t="s">
        <v>5</v>
      </c>
      <c r="C12" s="24">
        <v>3</v>
      </c>
      <c r="D12" s="25">
        <v>4</v>
      </c>
      <c r="E12" s="85">
        <v>5</v>
      </c>
      <c r="F12" s="111">
        <v>6</v>
      </c>
      <c r="G12" s="25">
        <v>7</v>
      </c>
      <c r="H12" s="25">
        <v>8</v>
      </c>
      <c r="I12" s="25">
        <v>9</v>
      </c>
      <c r="J12" s="25">
        <v>10</v>
      </c>
    </row>
    <row r="13" spans="1:10" ht="39" x14ac:dyDescent="0.3">
      <c r="A13" s="12">
        <v>1</v>
      </c>
      <c r="B13" s="26" t="s">
        <v>6</v>
      </c>
      <c r="C13" s="27">
        <f>SUM(C14:C16)</f>
        <v>342032489</v>
      </c>
      <c r="D13" s="28">
        <f>D14+D15+D16</f>
        <v>48194600</v>
      </c>
      <c r="E13" s="86">
        <f>E14+E15+E16</f>
        <v>51366600</v>
      </c>
      <c r="F13" s="112">
        <f>F14+F15+F16</f>
        <v>60508295</v>
      </c>
      <c r="G13" s="28">
        <f>G16+G15+G14</f>
        <v>60546955</v>
      </c>
      <c r="H13" s="28">
        <f>H16+H15+H14</f>
        <v>61413133</v>
      </c>
      <c r="I13" s="28">
        <f>I16+I15+I14</f>
        <v>60002906</v>
      </c>
      <c r="J13" s="29"/>
    </row>
    <row r="14" spans="1:10" ht="20.25" x14ac:dyDescent="0.35">
      <c r="A14" s="12">
        <v>2</v>
      </c>
      <c r="B14" s="30" t="s">
        <v>7</v>
      </c>
      <c r="C14" s="31">
        <f>SUM(D14:I14)</f>
        <v>327904189</v>
      </c>
      <c r="D14" s="32">
        <f t="shared" ref="D14:G14" si="0">D19+D43+D67+D95</f>
        <v>46230000</v>
      </c>
      <c r="E14" s="87">
        <f>E19+E43+E67+E95</f>
        <v>47229600</v>
      </c>
      <c r="F14" s="113">
        <f>F19+F43+F67+F95</f>
        <v>58136595</v>
      </c>
      <c r="G14" s="32">
        <f t="shared" si="0"/>
        <v>58721955</v>
      </c>
      <c r="H14" s="32">
        <f>H19+H43+H67+H95</f>
        <v>59498133</v>
      </c>
      <c r="I14" s="32">
        <f>I19+I43+I67+I95</f>
        <v>58087906</v>
      </c>
      <c r="J14" s="33"/>
    </row>
    <row r="15" spans="1:10" ht="19.5" x14ac:dyDescent="0.3">
      <c r="A15" s="12">
        <v>3</v>
      </c>
      <c r="B15" s="30" t="s">
        <v>8</v>
      </c>
      <c r="C15" s="27">
        <f>SUM(D15:I15)</f>
        <v>3533300</v>
      </c>
      <c r="D15" s="34">
        <f>D21+D45+D69</f>
        <v>314600</v>
      </c>
      <c r="E15" s="88">
        <f>E21+E45+E69</f>
        <v>2492000</v>
      </c>
      <c r="F15" s="114">
        <f>F21+F45+F69</f>
        <v>726700</v>
      </c>
      <c r="G15" s="34">
        <f>G33+G57+G86+G25+G49+G73+G80</f>
        <v>0</v>
      </c>
      <c r="H15" s="34">
        <f>H33+H57+H86+H25+H49+H73+H80</f>
        <v>0</v>
      </c>
      <c r="I15" s="34">
        <f>I33+I57+I86+I25+I49+I73+I80</f>
        <v>0</v>
      </c>
      <c r="J15" s="33"/>
    </row>
    <row r="16" spans="1:10" ht="19.5" x14ac:dyDescent="0.3">
      <c r="A16" s="12">
        <v>4</v>
      </c>
      <c r="B16" s="30" t="s">
        <v>10</v>
      </c>
      <c r="C16" s="27">
        <f>SUM(D16:I16)</f>
        <v>10595000</v>
      </c>
      <c r="D16" s="34">
        <f t="shared" ref="D16:H16" si="1">D20+D44+D68</f>
        <v>1650000</v>
      </c>
      <c r="E16" s="88">
        <f>E20+E44+E68</f>
        <v>1645000</v>
      </c>
      <c r="F16" s="114">
        <f>F20+F44+F68</f>
        <v>1645000</v>
      </c>
      <c r="G16" s="34">
        <f t="shared" si="1"/>
        <v>1825000</v>
      </c>
      <c r="H16" s="34">
        <f t="shared" si="1"/>
        <v>1915000</v>
      </c>
      <c r="I16" s="34">
        <f>I20+I44+I68</f>
        <v>1915000</v>
      </c>
      <c r="J16" s="33"/>
    </row>
    <row r="17" spans="1:10" ht="28.9" customHeight="1" x14ac:dyDescent="0.3">
      <c r="A17" s="12">
        <v>5</v>
      </c>
      <c r="B17" s="133" t="s">
        <v>9</v>
      </c>
      <c r="C17" s="134"/>
      <c r="D17" s="134"/>
      <c r="E17" s="134"/>
      <c r="F17" s="134"/>
      <c r="G17" s="134"/>
      <c r="H17" s="134"/>
      <c r="I17" s="134"/>
      <c r="J17" s="135"/>
    </row>
    <row r="18" spans="1:10" s="7" customFormat="1" ht="28.9" customHeight="1" x14ac:dyDescent="0.3">
      <c r="A18" s="12">
        <v>6</v>
      </c>
      <c r="B18" s="35" t="s">
        <v>15</v>
      </c>
      <c r="C18" s="27">
        <f>SUM(C19:C21)</f>
        <v>196102726</v>
      </c>
      <c r="D18" s="27">
        <f>D19+D20+D21</f>
        <v>27484111</v>
      </c>
      <c r="E18" s="89">
        <f>E21+E20+E19</f>
        <v>29817603</v>
      </c>
      <c r="F18" s="115">
        <f>F21+F20+F19</f>
        <v>33683570</v>
      </c>
      <c r="G18" s="27">
        <f>G21+G20+G19</f>
        <v>34686644</v>
      </c>
      <c r="H18" s="27">
        <f>H21+H20+H19</f>
        <v>35215399</v>
      </c>
      <c r="I18" s="27">
        <f>I21+I20+I19</f>
        <v>35215399</v>
      </c>
      <c r="J18" s="36"/>
    </row>
    <row r="19" spans="1:10" ht="20.25" x14ac:dyDescent="0.35">
      <c r="A19" s="12">
        <v>7</v>
      </c>
      <c r="B19" s="37" t="s">
        <v>7</v>
      </c>
      <c r="C19" s="31">
        <f>SUM(D19:I19)</f>
        <v>184106728</v>
      </c>
      <c r="D19" s="31">
        <f>D27+D23</f>
        <v>25788613</v>
      </c>
      <c r="E19" s="90">
        <f>E23+E27+E31+E36+E39</f>
        <v>26637103</v>
      </c>
      <c r="F19" s="116">
        <f>F23+F27+F31+F36+F39</f>
        <v>32083570</v>
      </c>
      <c r="G19" s="31">
        <f>G23+G27+G31+G36+G39</f>
        <v>32906644</v>
      </c>
      <c r="H19" s="31">
        <f>H23+H27+H31+H36+H39</f>
        <v>33345399</v>
      </c>
      <c r="I19" s="31">
        <f>I23+I27+I31+I36+I39</f>
        <v>33345399</v>
      </c>
      <c r="J19" s="38"/>
    </row>
    <row r="20" spans="1:10" ht="19.5" x14ac:dyDescent="0.3">
      <c r="A20" s="12">
        <v>8</v>
      </c>
      <c r="B20" s="39" t="s">
        <v>10</v>
      </c>
      <c r="C20" s="40">
        <f>SUM(D20:I20)</f>
        <v>10325000</v>
      </c>
      <c r="D20" s="40">
        <f t="shared" ref="D20" si="2">D29+D24</f>
        <v>1605000</v>
      </c>
      <c r="E20" s="101">
        <f>E29+E24</f>
        <v>1600000</v>
      </c>
      <c r="F20" s="117">
        <f>F29+F24</f>
        <v>1600000</v>
      </c>
      <c r="G20" s="41">
        <f>G29+G24</f>
        <v>1780000</v>
      </c>
      <c r="H20" s="41">
        <f>H29+H24</f>
        <v>1870000</v>
      </c>
      <c r="I20" s="41">
        <f>I29+I24</f>
        <v>1870000</v>
      </c>
      <c r="J20" s="42"/>
    </row>
    <row r="21" spans="1:10" ht="19.5" x14ac:dyDescent="0.3">
      <c r="A21" s="12">
        <v>9</v>
      </c>
      <c r="B21" s="39" t="s">
        <v>8</v>
      </c>
      <c r="C21" s="40">
        <f>SUM(D21:I21)</f>
        <v>1670998</v>
      </c>
      <c r="D21" s="40">
        <f t="shared" ref="D21:I21" si="3">D25+D28+D34+D37+D32+D40</f>
        <v>90498</v>
      </c>
      <c r="E21" s="91">
        <f t="shared" si="3"/>
        <v>1580500</v>
      </c>
      <c r="F21" s="118">
        <f t="shared" si="3"/>
        <v>0</v>
      </c>
      <c r="G21" s="40">
        <f t="shared" si="3"/>
        <v>0</v>
      </c>
      <c r="H21" s="40">
        <f t="shared" si="3"/>
        <v>0</v>
      </c>
      <c r="I21" s="40">
        <f t="shared" si="3"/>
        <v>0</v>
      </c>
      <c r="J21" s="42"/>
    </row>
    <row r="22" spans="1:10" ht="81" customHeight="1" x14ac:dyDescent="0.3">
      <c r="A22" s="12">
        <v>10</v>
      </c>
      <c r="B22" s="43" t="s">
        <v>11</v>
      </c>
      <c r="C22" s="27">
        <f>SUM(C23:C25)</f>
        <v>195412228</v>
      </c>
      <c r="D22" s="27">
        <f t="shared" ref="D22:I22" si="4">D23+D24+D25</f>
        <v>27293613</v>
      </c>
      <c r="E22" s="27">
        <f t="shared" si="4"/>
        <v>29717603</v>
      </c>
      <c r="F22" s="27">
        <f t="shared" si="4"/>
        <v>33583570</v>
      </c>
      <c r="G22" s="27">
        <f t="shared" si="4"/>
        <v>34586644</v>
      </c>
      <c r="H22" s="27">
        <f t="shared" si="4"/>
        <v>35115399</v>
      </c>
      <c r="I22" s="27">
        <f t="shared" si="4"/>
        <v>35115399</v>
      </c>
      <c r="J22" s="38" t="s">
        <v>48</v>
      </c>
    </row>
    <row r="23" spans="1:10" ht="20.25" x14ac:dyDescent="0.35">
      <c r="A23" s="12">
        <v>11</v>
      </c>
      <c r="B23" s="30" t="s">
        <v>7</v>
      </c>
      <c r="C23" s="44">
        <f>SUM(D23:I23)</f>
        <v>184106728</v>
      </c>
      <c r="D23" s="44">
        <v>25788613</v>
      </c>
      <c r="E23" s="92">
        <v>26637103</v>
      </c>
      <c r="F23" s="119">
        <v>32083570</v>
      </c>
      <c r="G23" s="31">
        <v>32906644</v>
      </c>
      <c r="H23" s="31">
        <v>33345399</v>
      </c>
      <c r="I23" s="31">
        <v>33345399</v>
      </c>
      <c r="J23" s="38"/>
    </row>
    <row r="24" spans="1:10" ht="19.5" x14ac:dyDescent="0.3">
      <c r="A24" s="12">
        <v>12</v>
      </c>
      <c r="B24" s="39" t="s">
        <v>10</v>
      </c>
      <c r="C24" s="40">
        <f>SUM(D24:I24)</f>
        <v>9725000</v>
      </c>
      <c r="D24" s="40">
        <v>1505000</v>
      </c>
      <c r="E24" s="91">
        <v>1500000</v>
      </c>
      <c r="F24" s="118">
        <v>1500000</v>
      </c>
      <c r="G24" s="40">
        <v>1680000</v>
      </c>
      <c r="H24" s="40">
        <v>1770000</v>
      </c>
      <c r="I24" s="40">
        <v>1770000</v>
      </c>
      <c r="J24" s="82"/>
    </row>
    <row r="25" spans="1:10" ht="19.5" x14ac:dyDescent="0.3">
      <c r="A25" s="12">
        <v>13</v>
      </c>
      <c r="B25" s="39" t="s">
        <v>8</v>
      </c>
      <c r="C25" s="40">
        <f>SUM(D25:I25)</f>
        <v>1580500</v>
      </c>
      <c r="D25" s="40">
        <v>0</v>
      </c>
      <c r="E25" s="101">
        <v>1580500</v>
      </c>
      <c r="F25" s="117">
        <v>0</v>
      </c>
      <c r="G25" s="41">
        <v>0</v>
      </c>
      <c r="H25" s="41">
        <v>0</v>
      </c>
      <c r="I25" s="41">
        <v>0</v>
      </c>
      <c r="J25" s="82"/>
    </row>
    <row r="26" spans="1:10" ht="41.25" customHeight="1" x14ac:dyDescent="0.3">
      <c r="A26" s="12">
        <v>14</v>
      </c>
      <c r="B26" s="70" t="s">
        <v>64</v>
      </c>
      <c r="C26" s="27">
        <f>SUM(D26:I26)</f>
        <v>600000</v>
      </c>
      <c r="D26" s="40">
        <f t="shared" ref="D26:I26" si="5">D29+D28+D27</f>
        <v>100000</v>
      </c>
      <c r="E26" s="91">
        <f t="shared" si="5"/>
        <v>100000</v>
      </c>
      <c r="F26" s="118">
        <f t="shared" si="5"/>
        <v>100000</v>
      </c>
      <c r="G26" s="40">
        <f t="shared" si="5"/>
        <v>100000</v>
      </c>
      <c r="H26" s="40">
        <f t="shared" si="5"/>
        <v>100000</v>
      </c>
      <c r="I26" s="40">
        <f t="shared" si="5"/>
        <v>100000</v>
      </c>
      <c r="J26" s="78">
        <v>45</v>
      </c>
    </row>
    <row r="27" spans="1:10" ht="19.5" x14ac:dyDescent="0.3">
      <c r="A27" s="12">
        <v>15</v>
      </c>
      <c r="B27" s="71" t="s">
        <v>7</v>
      </c>
      <c r="C27" s="40">
        <f t="shared" ref="C27:C37" si="6">SUM(D27:I27)</f>
        <v>0</v>
      </c>
      <c r="D27" s="40">
        <v>0</v>
      </c>
      <c r="E27" s="91">
        <v>0</v>
      </c>
      <c r="F27" s="118">
        <v>0</v>
      </c>
      <c r="G27" s="40">
        <v>0</v>
      </c>
      <c r="H27" s="40">
        <v>0</v>
      </c>
      <c r="I27" s="40">
        <v>0</v>
      </c>
      <c r="J27" s="79"/>
    </row>
    <row r="28" spans="1:10" ht="19.5" x14ac:dyDescent="0.3">
      <c r="A28" s="12">
        <v>16</v>
      </c>
      <c r="B28" s="39" t="s">
        <v>8</v>
      </c>
      <c r="C28" s="40">
        <f t="shared" si="6"/>
        <v>0</v>
      </c>
      <c r="D28" s="40">
        <v>0</v>
      </c>
      <c r="E28" s="91">
        <v>0</v>
      </c>
      <c r="F28" s="118">
        <v>0</v>
      </c>
      <c r="G28" s="40">
        <v>0</v>
      </c>
      <c r="H28" s="40">
        <v>0</v>
      </c>
      <c r="I28" s="40">
        <v>0</v>
      </c>
      <c r="J28" s="79"/>
    </row>
    <row r="29" spans="1:10" ht="19.5" x14ac:dyDescent="0.3">
      <c r="A29" s="12">
        <v>17</v>
      </c>
      <c r="B29" s="39" t="s">
        <v>10</v>
      </c>
      <c r="C29" s="40">
        <f t="shared" si="6"/>
        <v>600000</v>
      </c>
      <c r="D29" s="40">
        <v>100000</v>
      </c>
      <c r="E29" s="91">
        <v>100000</v>
      </c>
      <c r="F29" s="118">
        <v>100000</v>
      </c>
      <c r="G29" s="40">
        <v>100000</v>
      </c>
      <c r="H29" s="40">
        <v>100000</v>
      </c>
      <c r="I29" s="40">
        <v>100000</v>
      </c>
      <c r="J29" s="79"/>
    </row>
    <row r="30" spans="1:10" ht="89.25" customHeight="1" x14ac:dyDescent="0.3">
      <c r="A30" s="12">
        <v>18</v>
      </c>
      <c r="B30" s="72" t="s">
        <v>29</v>
      </c>
      <c r="C30" s="27">
        <f t="shared" si="6"/>
        <v>0</v>
      </c>
      <c r="D30" s="40">
        <v>0</v>
      </c>
      <c r="E30" s="91">
        <v>0</v>
      </c>
      <c r="F30" s="118">
        <v>0</v>
      </c>
      <c r="G30" s="40">
        <v>0</v>
      </c>
      <c r="H30" s="40">
        <v>0</v>
      </c>
      <c r="I30" s="40">
        <v>0</v>
      </c>
      <c r="J30" s="29">
        <v>40</v>
      </c>
    </row>
    <row r="31" spans="1:10" ht="19.5" x14ac:dyDescent="0.3">
      <c r="A31" s="12">
        <v>19</v>
      </c>
      <c r="B31" s="71" t="s">
        <v>7</v>
      </c>
      <c r="C31" s="40">
        <f t="shared" si="6"/>
        <v>0</v>
      </c>
      <c r="D31" s="40">
        <v>0</v>
      </c>
      <c r="E31" s="91">
        <v>0</v>
      </c>
      <c r="F31" s="118">
        <v>0</v>
      </c>
      <c r="G31" s="40">
        <v>0</v>
      </c>
      <c r="H31" s="40">
        <v>0</v>
      </c>
      <c r="I31" s="40">
        <v>0</v>
      </c>
      <c r="J31" s="83"/>
    </row>
    <row r="32" spans="1:10" ht="19.5" x14ac:dyDescent="0.3">
      <c r="A32" s="12">
        <v>20</v>
      </c>
      <c r="B32" s="39" t="s">
        <v>8</v>
      </c>
      <c r="C32" s="40">
        <f t="shared" si="6"/>
        <v>0</v>
      </c>
      <c r="D32" s="40">
        <v>0</v>
      </c>
      <c r="E32" s="91">
        <v>0</v>
      </c>
      <c r="F32" s="118">
        <v>0</v>
      </c>
      <c r="G32" s="40">
        <v>0</v>
      </c>
      <c r="H32" s="40">
        <v>0</v>
      </c>
      <c r="I32" s="40">
        <v>0</v>
      </c>
      <c r="J32" s="83"/>
    </row>
    <row r="33" spans="1:10" ht="99" customHeight="1" x14ac:dyDescent="0.3">
      <c r="A33" s="12">
        <v>21</v>
      </c>
      <c r="B33" s="73" t="s">
        <v>14</v>
      </c>
      <c r="C33" s="27">
        <f t="shared" si="6"/>
        <v>0</v>
      </c>
      <c r="D33" s="40">
        <v>0</v>
      </c>
      <c r="E33" s="91">
        <v>0</v>
      </c>
      <c r="F33" s="118">
        <v>0</v>
      </c>
      <c r="G33" s="40">
        <v>0</v>
      </c>
      <c r="H33" s="40">
        <v>0</v>
      </c>
      <c r="I33" s="40">
        <v>0</v>
      </c>
      <c r="J33" s="65" t="s">
        <v>45</v>
      </c>
    </row>
    <row r="34" spans="1:10" ht="25.5" customHeight="1" x14ac:dyDescent="0.3">
      <c r="A34" s="12">
        <v>22</v>
      </c>
      <c r="B34" s="47" t="s">
        <v>8</v>
      </c>
      <c r="C34" s="27">
        <f t="shared" si="6"/>
        <v>0</v>
      </c>
      <c r="D34" s="40">
        <v>0</v>
      </c>
      <c r="E34" s="91">
        <v>0</v>
      </c>
      <c r="F34" s="118">
        <v>0</v>
      </c>
      <c r="G34" s="40">
        <v>0</v>
      </c>
      <c r="H34" s="40">
        <v>0</v>
      </c>
      <c r="I34" s="40">
        <v>0</v>
      </c>
      <c r="J34" s="29"/>
    </row>
    <row r="35" spans="1:10" ht="199.5" customHeight="1" x14ac:dyDescent="0.3">
      <c r="A35" s="12">
        <v>23</v>
      </c>
      <c r="B35" s="75" t="s">
        <v>27</v>
      </c>
      <c r="C35" s="27">
        <f t="shared" si="6"/>
        <v>0</v>
      </c>
      <c r="D35" s="40">
        <v>0</v>
      </c>
      <c r="E35" s="91">
        <v>0</v>
      </c>
      <c r="F35" s="118">
        <v>0</v>
      </c>
      <c r="G35" s="40">
        <v>0</v>
      </c>
      <c r="H35" s="40">
        <v>0</v>
      </c>
      <c r="I35" s="40">
        <v>0</v>
      </c>
      <c r="J35" s="65" t="s">
        <v>33</v>
      </c>
    </row>
    <row r="36" spans="1:10" ht="25.5" customHeight="1" x14ac:dyDescent="0.3">
      <c r="A36" s="12">
        <v>24</v>
      </c>
      <c r="B36" s="47" t="s">
        <v>7</v>
      </c>
      <c r="C36" s="27">
        <f t="shared" si="6"/>
        <v>0</v>
      </c>
      <c r="D36" s="40">
        <v>0</v>
      </c>
      <c r="E36" s="91">
        <v>0</v>
      </c>
      <c r="F36" s="118">
        <v>0</v>
      </c>
      <c r="G36" s="40">
        <v>0</v>
      </c>
      <c r="H36" s="40">
        <v>0</v>
      </c>
      <c r="I36" s="40">
        <v>0</v>
      </c>
      <c r="J36" s="29"/>
    </row>
    <row r="37" spans="1:10" ht="25.5" customHeight="1" x14ac:dyDescent="0.3">
      <c r="A37" s="12">
        <v>25</v>
      </c>
      <c r="B37" s="47" t="s">
        <v>8</v>
      </c>
      <c r="C37" s="27">
        <f t="shared" si="6"/>
        <v>0</v>
      </c>
      <c r="D37" s="40">
        <v>0</v>
      </c>
      <c r="E37" s="91">
        <v>0</v>
      </c>
      <c r="F37" s="118">
        <v>0</v>
      </c>
      <c r="G37" s="40">
        <v>0</v>
      </c>
      <c r="H37" s="40">
        <v>0</v>
      </c>
      <c r="I37" s="40">
        <v>0</v>
      </c>
      <c r="J37" s="29"/>
    </row>
    <row r="38" spans="1:10" ht="133.5" customHeight="1" x14ac:dyDescent="0.3">
      <c r="A38" s="12">
        <v>26</v>
      </c>
      <c r="B38" s="99" t="s">
        <v>57</v>
      </c>
      <c r="C38" s="27">
        <f>SUM(D38:I38)</f>
        <v>90498</v>
      </c>
      <c r="D38" s="40">
        <f>D40+D39</f>
        <v>90498</v>
      </c>
      <c r="E38" s="91">
        <v>0</v>
      </c>
      <c r="F38" s="118">
        <v>0</v>
      </c>
      <c r="G38" s="40">
        <v>0</v>
      </c>
      <c r="H38" s="40">
        <v>0</v>
      </c>
      <c r="I38" s="40">
        <v>0</v>
      </c>
      <c r="J38" s="29">
        <v>36</v>
      </c>
    </row>
    <row r="39" spans="1:10" ht="25.5" customHeight="1" x14ac:dyDescent="0.3">
      <c r="A39" s="12">
        <v>27</v>
      </c>
      <c r="B39" s="47" t="s">
        <v>7</v>
      </c>
      <c r="C39" s="27">
        <f t="shared" ref="C39" si="7">SUM(D39:I39)</f>
        <v>0</v>
      </c>
      <c r="D39" s="40">
        <v>0</v>
      </c>
      <c r="E39" s="91">
        <v>0</v>
      </c>
      <c r="F39" s="118">
        <v>0</v>
      </c>
      <c r="G39" s="40">
        <v>0</v>
      </c>
      <c r="H39" s="40">
        <v>0</v>
      </c>
      <c r="I39" s="40">
        <v>0</v>
      </c>
      <c r="J39" s="29"/>
    </row>
    <row r="40" spans="1:10" ht="25.5" customHeight="1" x14ac:dyDescent="0.3">
      <c r="A40" s="12">
        <v>28</v>
      </c>
      <c r="B40" s="47" t="s">
        <v>8</v>
      </c>
      <c r="C40" s="27">
        <f t="shared" ref="C40" si="8">SUM(D40:I40)</f>
        <v>90498</v>
      </c>
      <c r="D40" s="40">
        <v>90498</v>
      </c>
      <c r="E40" s="91">
        <v>0</v>
      </c>
      <c r="F40" s="118">
        <v>0</v>
      </c>
      <c r="G40" s="40">
        <v>0</v>
      </c>
      <c r="H40" s="40">
        <v>0</v>
      </c>
      <c r="I40" s="40">
        <v>0</v>
      </c>
      <c r="J40" s="29"/>
    </row>
    <row r="41" spans="1:10" s="7" customFormat="1" ht="19.5" x14ac:dyDescent="0.3">
      <c r="A41" s="12">
        <v>29</v>
      </c>
      <c r="B41" s="136" t="s">
        <v>18</v>
      </c>
      <c r="C41" s="137"/>
      <c r="D41" s="137"/>
      <c r="E41" s="137"/>
      <c r="F41" s="137"/>
      <c r="G41" s="137"/>
      <c r="H41" s="137"/>
      <c r="I41" s="137"/>
      <c r="J41" s="138"/>
    </row>
    <row r="42" spans="1:10" s="7" customFormat="1" ht="19.5" x14ac:dyDescent="0.3">
      <c r="A42" s="12">
        <v>30</v>
      </c>
      <c r="B42" s="48" t="s">
        <v>16</v>
      </c>
      <c r="C42" s="27">
        <f>SUM(D42:I42)</f>
        <v>45210208</v>
      </c>
      <c r="D42" s="27">
        <f>D45+D44+D43</f>
        <v>5572055</v>
      </c>
      <c r="E42" s="89">
        <f>E45+E44+E43</f>
        <v>6934203</v>
      </c>
      <c r="F42" s="115">
        <f>F45+F44+F43</f>
        <v>8283680</v>
      </c>
      <c r="G42" s="27">
        <f>G45+G44+G43</f>
        <v>8534437</v>
      </c>
      <c r="H42" s="27">
        <f>H45+H44+H43</f>
        <v>8648030</v>
      </c>
      <c r="I42" s="27">
        <f t="shared" ref="I42" si="9">I45+I44+I43</f>
        <v>7237803</v>
      </c>
      <c r="J42" s="49"/>
    </row>
    <row r="43" spans="1:10" s="7" customFormat="1" ht="20.25" x14ac:dyDescent="0.35">
      <c r="A43" s="12">
        <v>31</v>
      </c>
      <c r="B43" s="50" t="s">
        <v>7</v>
      </c>
      <c r="C43" s="44">
        <f>SUM(D43:I43)</f>
        <v>44844259</v>
      </c>
      <c r="D43" s="31">
        <f t="shared" ref="D43:G43" si="10">D47+D55</f>
        <v>5521606</v>
      </c>
      <c r="E43" s="90">
        <f>E47+E55</f>
        <v>6678703</v>
      </c>
      <c r="F43" s="116">
        <f>F47+F51+F55+F60+F63</f>
        <v>8268680</v>
      </c>
      <c r="G43" s="31">
        <f t="shared" si="10"/>
        <v>8519437</v>
      </c>
      <c r="H43" s="31">
        <f>H47+H55</f>
        <v>8633030</v>
      </c>
      <c r="I43" s="31">
        <f>I47+I51+I55+I60+I63</f>
        <v>7222803</v>
      </c>
      <c r="J43" s="49"/>
    </row>
    <row r="44" spans="1:10" s="7" customFormat="1" ht="19.5" x14ac:dyDescent="0.3">
      <c r="A44" s="12">
        <v>32</v>
      </c>
      <c r="B44" s="50" t="s">
        <v>10</v>
      </c>
      <c r="C44" s="40">
        <f>SUM(D44:I44)</f>
        <v>90000</v>
      </c>
      <c r="D44" s="40">
        <f t="shared" ref="D44:I44" si="11">D48+D52</f>
        <v>15000</v>
      </c>
      <c r="E44" s="91">
        <f t="shared" si="11"/>
        <v>15000</v>
      </c>
      <c r="F44" s="118">
        <f t="shared" si="11"/>
        <v>15000</v>
      </c>
      <c r="G44" s="40">
        <f t="shared" si="11"/>
        <v>15000</v>
      </c>
      <c r="H44" s="40">
        <f t="shared" si="11"/>
        <v>15000</v>
      </c>
      <c r="I44" s="40">
        <f t="shared" si="11"/>
        <v>15000</v>
      </c>
      <c r="J44" s="49"/>
    </row>
    <row r="45" spans="1:10" ht="21.75" customHeight="1" x14ac:dyDescent="0.3">
      <c r="A45" s="12">
        <v>33</v>
      </c>
      <c r="B45" s="50" t="s">
        <v>8</v>
      </c>
      <c r="C45" s="40">
        <f>SUM(D45:I45)</f>
        <v>275949</v>
      </c>
      <c r="D45" s="40">
        <f>D49+D53+D56+D58+D61+D63</f>
        <v>35449</v>
      </c>
      <c r="E45" s="91">
        <f>E49+E53+E56+E58+E61+E64</f>
        <v>240500</v>
      </c>
      <c r="F45" s="118">
        <f t="shared" ref="F45:H45" si="12">F49+F53+F56+F58+F61+F64</f>
        <v>0</v>
      </c>
      <c r="G45" s="40">
        <f t="shared" si="12"/>
        <v>0</v>
      </c>
      <c r="H45" s="40">
        <f t="shared" si="12"/>
        <v>0</v>
      </c>
      <c r="I45" s="40">
        <f>I49+I53+I56+I58+I61+I64</f>
        <v>0</v>
      </c>
      <c r="J45" s="49"/>
    </row>
    <row r="46" spans="1:10" ht="146.25" customHeight="1" x14ac:dyDescent="0.3">
      <c r="A46" s="12">
        <v>34</v>
      </c>
      <c r="B46" s="43" t="s">
        <v>50</v>
      </c>
      <c r="C46" s="27">
        <f>SUM(C47:C49)</f>
        <v>37810494</v>
      </c>
      <c r="D46" s="27">
        <f t="shared" ref="D46:I46" si="13">D47+D48+D49</f>
        <v>3578386</v>
      </c>
      <c r="E46" s="89">
        <f t="shared" si="13"/>
        <v>6047063</v>
      </c>
      <c r="F46" s="115">
        <f>F47+F48+F49</f>
        <v>6590673</v>
      </c>
      <c r="G46" s="27">
        <f t="shared" si="13"/>
        <v>7134766</v>
      </c>
      <c r="H46" s="27">
        <f t="shared" si="13"/>
        <v>7229803</v>
      </c>
      <c r="I46" s="27">
        <f t="shared" si="13"/>
        <v>7229803</v>
      </c>
      <c r="J46" s="65" t="s">
        <v>47</v>
      </c>
    </row>
    <row r="47" spans="1:10" ht="19.5" x14ac:dyDescent="0.3">
      <c r="A47" s="12">
        <v>35</v>
      </c>
      <c r="B47" s="30" t="s">
        <v>7</v>
      </c>
      <c r="C47" s="69">
        <f>SUM(D47:I47)</f>
        <v>37527994</v>
      </c>
      <c r="D47" s="40">
        <v>3571386</v>
      </c>
      <c r="E47" s="91">
        <v>5799563</v>
      </c>
      <c r="F47" s="118">
        <v>6583673</v>
      </c>
      <c r="G47" s="40">
        <v>7127766</v>
      </c>
      <c r="H47" s="40">
        <v>7222803</v>
      </c>
      <c r="I47" s="40">
        <v>7222803</v>
      </c>
      <c r="J47" s="33"/>
    </row>
    <row r="48" spans="1:10" ht="23.25" customHeight="1" x14ac:dyDescent="0.3">
      <c r="A48" s="12">
        <v>36</v>
      </c>
      <c r="B48" s="30" t="s">
        <v>10</v>
      </c>
      <c r="C48" s="69">
        <f>SUM(D48:I48)</f>
        <v>42000</v>
      </c>
      <c r="D48" s="40">
        <v>7000</v>
      </c>
      <c r="E48" s="91">
        <v>7000</v>
      </c>
      <c r="F48" s="118">
        <v>7000</v>
      </c>
      <c r="G48" s="40">
        <v>7000</v>
      </c>
      <c r="H48" s="40">
        <v>7000</v>
      </c>
      <c r="I48" s="40">
        <v>7000</v>
      </c>
      <c r="J48" s="33"/>
    </row>
    <row r="49" spans="1:10" ht="22.5" customHeight="1" x14ac:dyDescent="0.3">
      <c r="A49" s="12">
        <v>37</v>
      </c>
      <c r="B49" s="30" t="s">
        <v>8</v>
      </c>
      <c r="C49" s="40">
        <f>SUM(D49:I49)</f>
        <v>240500</v>
      </c>
      <c r="D49" s="40">
        <v>0</v>
      </c>
      <c r="E49" s="91">
        <v>240500</v>
      </c>
      <c r="F49" s="118">
        <v>0</v>
      </c>
      <c r="G49" s="40">
        <v>0</v>
      </c>
      <c r="H49" s="40">
        <v>0</v>
      </c>
      <c r="I49" s="40">
        <v>0</v>
      </c>
      <c r="J49" s="33"/>
    </row>
    <row r="50" spans="1:10" ht="141.75" customHeight="1" x14ac:dyDescent="0.3">
      <c r="A50" s="12">
        <v>38</v>
      </c>
      <c r="B50" s="109" t="s">
        <v>65</v>
      </c>
      <c r="C50" s="27">
        <f>SUM(D50:I50)</f>
        <v>198000</v>
      </c>
      <c r="D50" s="40">
        <f t="shared" ref="D50:I50" si="14">D51+D52+D53</f>
        <v>8000</v>
      </c>
      <c r="E50" s="91">
        <f t="shared" si="14"/>
        <v>8000</v>
      </c>
      <c r="F50" s="118">
        <f t="shared" si="14"/>
        <v>158000</v>
      </c>
      <c r="G50" s="40">
        <f t="shared" si="14"/>
        <v>8000</v>
      </c>
      <c r="H50" s="40">
        <f t="shared" si="14"/>
        <v>8000</v>
      </c>
      <c r="I50" s="40">
        <f t="shared" si="14"/>
        <v>8000</v>
      </c>
      <c r="J50" s="65" t="s">
        <v>46</v>
      </c>
    </row>
    <row r="51" spans="1:10" ht="25.5" customHeight="1" x14ac:dyDescent="0.3">
      <c r="A51" s="12">
        <v>39</v>
      </c>
      <c r="B51" s="30" t="s">
        <v>7</v>
      </c>
      <c r="C51" s="40">
        <f>SUM(D51:I51)</f>
        <v>150000</v>
      </c>
      <c r="D51" s="40">
        <v>0</v>
      </c>
      <c r="E51" s="91">
        <v>0</v>
      </c>
      <c r="F51" s="118">
        <v>150000</v>
      </c>
      <c r="G51" s="40">
        <v>0</v>
      </c>
      <c r="H51" s="40">
        <v>0</v>
      </c>
      <c r="I51" s="40">
        <v>0</v>
      </c>
      <c r="J51" s="29"/>
    </row>
    <row r="52" spans="1:10" ht="24.75" customHeight="1" x14ac:dyDescent="0.3">
      <c r="A52" s="12">
        <v>40</v>
      </c>
      <c r="B52" s="30" t="s">
        <v>10</v>
      </c>
      <c r="C52" s="40">
        <f>D52+E52+F52+G52+H52+I52</f>
        <v>48000</v>
      </c>
      <c r="D52" s="40">
        <v>8000</v>
      </c>
      <c r="E52" s="91">
        <v>8000</v>
      </c>
      <c r="F52" s="118">
        <v>8000</v>
      </c>
      <c r="G52" s="40">
        <v>8000</v>
      </c>
      <c r="H52" s="40">
        <v>8000</v>
      </c>
      <c r="I52" s="40">
        <v>8000</v>
      </c>
      <c r="J52" s="29"/>
    </row>
    <row r="53" spans="1:10" ht="24.75" customHeight="1" x14ac:dyDescent="0.3">
      <c r="A53" s="12">
        <v>41</v>
      </c>
      <c r="B53" s="30" t="s">
        <v>8</v>
      </c>
      <c r="C53" s="40">
        <f>SUM(D53:I53)</f>
        <v>0</v>
      </c>
      <c r="D53" s="40">
        <v>0</v>
      </c>
      <c r="E53" s="91">
        <v>0</v>
      </c>
      <c r="F53" s="118">
        <v>0</v>
      </c>
      <c r="G53" s="40">
        <v>0</v>
      </c>
      <c r="H53" s="40">
        <v>0</v>
      </c>
      <c r="I53" s="40">
        <v>0</v>
      </c>
      <c r="J53" s="29"/>
    </row>
    <row r="54" spans="1:10" ht="98.25" customHeight="1" x14ac:dyDescent="0.3">
      <c r="A54" s="12">
        <v>42</v>
      </c>
      <c r="B54" s="26" t="s">
        <v>49</v>
      </c>
      <c r="C54" s="27">
        <f>SUM(D54:I54)</f>
        <v>6980365</v>
      </c>
      <c r="D54" s="40">
        <f t="shared" ref="D54:I54" si="15">D56+D55</f>
        <v>1950220</v>
      </c>
      <c r="E54" s="91">
        <f>E56+E55</f>
        <v>879140</v>
      </c>
      <c r="F54" s="118">
        <f t="shared" si="15"/>
        <v>1349107</v>
      </c>
      <c r="G54" s="40">
        <f t="shared" si="15"/>
        <v>1391671</v>
      </c>
      <c r="H54" s="40">
        <f t="shared" si="15"/>
        <v>1410227</v>
      </c>
      <c r="I54" s="40">
        <f t="shared" si="15"/>
        <v>0</v>
      </c>
      <c r="J54" s="97">
        <v>45</v>
      </c>
    </row>
    <row r="55" spans="1:10" ht="27" customHeight="1" x14ac:dyDescent="0.3">
      <c r="A55" s="12">
        <v>43</v>
      </c>
      <c r="B55" s="51" t="s">
        <v>7</v>
      </c>
      <c r="C55" s="40">
        <f>D55+E55+F55+G55+H55+I55</f>
        <v>6980365</v>
      </c>
      <c r="D55" s="40">
        <v>1950220</v>
      </c>
      <c r="E55" s="91">
        <v>879140</v>
      </c>
      <c r="F55" s="118">
        <v>1349107</v>
      </c>
      <c r="G55" s="40">
        <v>1391671</v>
      </c>
      <c r="H55" s="40">
        <v>1410227</v>
      </c>
      <c r="I55" s="40">
        <v>0</v>
      </c>
      <c r="J55" s="29"/>
    </row>
    <row r="56" spans="1:10" s="7" customFormat="1" ht="31.5" customHeight="1" x14ac:dyDescent="0.3">
      <c r="A56" s="12">
        <v>44</v>
      </c>
      <c r="B56" s="51" t="s">
        <v>8</v>
      </c>
      <c r="C56" s="40">
        <f>D56+E56+F56+G56+H56+I56</f>
        <v>0</v>
      </c>
      <c r="D56" s="40">
        <v>0</v>
      </c>
      <c r="E56" s="91">
        <v>0</v>
      </c>
      <c r="F56" s="118">
        <v>0</v>
      </c>
      <c r="G56" s="40">
        <v>0</v>
      </c>
      <c r="H56" s="40">
        <v>0</v>
      </c>
      <c r="I56" s="40">
        <v>0</v>
      </c>
      <c r="J56" s="29"/>
    </row>
    <row r="57" spans="1:10" s="7" customFormat="1" ht="145.5" customHeight="1" x14ac:dyDescent="0.3">
      <c r="A57" s="12">
        <v>45</v>
      </c>
      <c r="B57" s="43" t="s">
        <v>30</v>
      </c>
      <c r="C57" s="27">
        <f>SUM(D57:I57)</f>
        <v>0</v>
      </c>
      <c r="D57" s="40">
        <v>0</v>
      </c>
      <c r="E57" s="91">
        <f>E58</f>
        <v>0</v>
      </c>
      <c r="F57" s="118">
        <f>F58</f>
        <v>0</v>
      </c>
      <c r="G57" s="40">
        <v>0</v>
      </c>
      <c r="H57" s="40">
        <v>0</v>
      </c>
      <c r="I57" s="40">
        <v>0</v>
      </c>
      <c r="J57" s="29" t="s">
        <v>45</v>
      </c>
    </row>
    <row r="58" spans="1:10" s="7" customFormat="1" ht="30" customHeight="1" x14ac:dyDescent="0.3">
      <c r="A58" s="12">
        <v>46</v>
      </c>
      <c r="B58" s="66" t="s">
        <v>8</v>
      </c>
      <c r="C58" s="27">
        <f t="shared" ref="C58:C64" si="16">SUM(D58:I58)</f>
        <v>0</v>
      </c>
      <c r="D58" s="40">
        <v>0</v>
      </c>
      <c r="E58" s="91">
        <v>0</v>
      </c>
      <c r="F58" s="118">
        <v>0</v>
      </c>
      <c r="G58" s="40">
        <v>0</v>
      </c>
      <c r="H58" s="40">
        <v>0</v>
      </c>
      <c r="I58" s="40">
        <v>0</v>
      </c>
      <c r="J58" s="33"/>
    </row>
    <row r="59" spans="1:10" s="7" customFormat="1" ht="162" customHeight="1" x14ac:dyDescent="0.3">
      <c r="A59" s="12">
        <v>47</v>
      </c>
      <c r="B59" s="43" t="s">
        <v>56</v>
      </c>
      <c r="C59" s="27">
        <f>SUM(D59:I59)</f>
        <v>35449</v>
      </c>
      <c r="D59" s="40">
        <f>D61+D60</f>
        <v>35449</v>
      </c>
      <c r="E59" s="91">
        <f>E60+E61</f>
        <v>0</v>
      </c>
      <c r="F59" s="118">
        <f>F60+F61</f>
        <v>0</v>
      </c>
      <c r="G59" s="40">
        <v>0</v>
      </c>
      <c r="H59" s="40">
        <v>0</v>
      </c>
      <c r="I59" s="40">
        <v>0</v>
      </c>
      <c r="J59" s="107">
        <v>36</v>
      </c>
    </row>
    <row r="60" spans="1:10" s="7" customFormat="1" ht="19.5" x14ac:dyDescent="0.3">
      <c r="A60" s="12">
        <v>48</v>
      </c>
      <c r="B60" s="66" t="s">
        <v>7</v>
      </c>
      <c r="C60" s="27">
        <f t="shared" si="16"/>
        <v>0</v>
      </c>
      <c r="D60" s="40">
        <v>0</v>
      </c>
      <c r="E60" s="91">
        <v>0</v>
      </c>
      <c r="F60" s="118">
        <v>0</v>
      </c>
      <c r="G60" s="40">
        <v>0</v>
      </c>
      <c r="H60" s="40">
        <v>0</v>
      </c>
      <c r="I60" s="40">
        <v>0</v>
      </c>
      <c r="J60" s="107"/>
    </row>
    <row r="61" spans="1:10" ht="25.5" customHeight="1" x14ac:dyDescent="0.3">
      <c r="A61" s="12">
        <v>49</v>
      </c>
      <c r="B61" s="66" t="s">
        <v>8</v>
      </c>
      <c r="C61" s="27">
        <f t="shared" si="16"/>
        <v>35449</v>
      </c>
      <c r="D61" s="40">
        <v>35449</v>
      </c>
      <c r="E61" s="91">
        <v>0</v>
      </c>
      <c r="F61" s="118">
        <v>0</v>
      </c>
      <c r="G61" s="40">
        <v>0</v>
      </c>
      <c r="H61" s="40">
        <v>0</v>
      </c>
      <c r="I61" s="40">
        <v>0</v>
      </c>
      <c r="J61" s="107"/>
    </row>
    <row r="62" spans="1:10" ht="39" x14ac:dyDescent="0.3">
      <c r="A62" s="12">
        <v>50</v>
      </c>
      <c r="B62" s="43" t="s">
        <v>61</v>
      </c>
      <c r="C62" s="27">
        <f>SUM(D62:I62)</f>
        <v>185900</v>
      </c>
      <c r="D62" s="40">
        <f>D64+D63</f>
        <v>0</v>
      </c>
      <c r="E62" s="91">
        <f>E63+E64</f>
        <v>0</v>
      </c>
      <c r="F62" s="118">
        <f>F63+F64</f>
        <v>185900</v>
      </c>
      <c r="G62" s="40">
        <v>0</v>
      </c>
      <c r="H62" s="40">
        <v>0</v>
      </c>
      <c r="I62" s="40">
        <v>0</v>
      </c>
      <c r="J62" s="107" t="s">
        <v>60</v>
      </c>
    </row>
    <row r="63" spans="1:10" ht="21.75" customHeight="1" x14ac:dyDescent="0.3">
      <c r="A63" s="12">
        <v>51</v>
      </c>
      <c r="B63" s="66" t="s">
        <v>7</v>
      </c>
      <c r="C63" s="27">
        <f t="shared" si="16"/>
        <v>185900</v>
      </c>
      <c r="D63" s="40">
        <v>0</v>
      </c>
      <c r="E63" s="91">
        <v>0</v>
      </c>
      <c r="F63" s="118">
        <v>185900</v>
      </c>
      <c r="G63" s="40">
        <v>0</v>
      </c>
      <c r="H63" s="40">
        <v>0</v>
      </c>
      <c r="I63" s="40">
        <v>0</v>
      </c>
      <c r="J63" s="33"/>
    </row>
    <row r="64" spans="1:10" ht="21.75" customHeight="1" x14ac:dyDescent="0.3">
      <c r="A64" s="12">
        <v>52</v>
      </c>
      <c r="B64" s="66" t="s">
        <v>8</v>
      </c>
      <c r="C64" s="27">
        <f t="shared" si="16"/>
        <v>0</v>
      </c>
      <c r="D64" s="40">
        <v>0</v>
      </c>
      <c r="E64" s="91">
        <v>0</v>
      </c>
      <c r="F64" s="118">
        <v>0</v>
      </c>
      <c r="G64" s="40">
        <v>0</v>
      </c>
      <c r="H64" s="40">
        <v>0</v>
      </c>
      <c r="I64" s="40">
        <v>0</v>
      </c>
      <c r="J64" s="33"/>
    </row>
    <row r="65" spans="1:10" ht="26.25" customHeight="1" x14ac:dyDescent="0.3">
      <c r="A65" s="12">
        <v>53</v>
      </c>
      <c r="B65" s="133" t="s">
        <v>19</v>
      </c>
      <c r="C65" s="134"/>
      <c r="D65" s="134"/>
      <c r="E65" s="134"/>
      <c r="F65" s="134"/>
      <c r="G65" s="134"/>
      <c r="H65" s="134"/>
      <c r="I65" s="134"/>
      <c r="J65" s="135"/>
    </row>
    <row r="66" spans="1:10" ht="20.25" x14ac:dyDescent="0.35">
      <c r="A66" s="12">
        <v>54</v>
      </c>
      <c r="B66" s="35" t="s">
        <v>17</v>
      </c>
      <c r="C66" s="31">
        <f>SUM(D66:I66)</f>
        <v>79536178</v>
      </c>
      <c r="D66" s="27">
        <f>D67+D68+D69</f>
        <v>10517514</v>
      </c>
      <c r="E66" s="102">
        <f>E69+E68+E67</f>
        <v>11206287</v>
      </c>
      <c r="F66" s="120">
        <f>F69+F68+F67</f>
        <v>14803604</v>
      </c>
      <c r="G66" s="52">
        <f>G69+G68+G67</f>
        <v>14210211</v>
      </c>
      <c r="H66" s="52">
        <f>H69+H68+H67</f>
        <v>14399281</v>
      </c>
      <c r="I66" s="52">
        <f>I69+I68+I67</f>
        <v>14399281</v>
      </c>
      <c r="J66" s="53"/>
    </row>
    <row r="67" spans="1:10" ht="20.25" x14ac:dyDescent="0.35">
      <c r="A67" s="12">
        <v>55</v>
      </c>
      <c r="B67" s="74" t="s">
        <v>7</v>
      </c>
      <c r="C67" s="44">
        <f>SUM(D67:I67)</f>
        <v>77769825</v>
      </c>
      <c r="D67" s="31">
        <f>D71+D75+D78</f>
        <v>10298861</v>
      </c>
      <c r="E67" s="103">
        <f>E75+E71+E78</f>
        <v>10505287</v>
      </c>
      <c r="F67" s="121">
        <f>F75+F71+F78</f>
        <v>14046904</v>
      </c>
      <c r="G67" s="55">
        <f>G81+G75+G71+G79</f>
        <v>14180211</v>
      </c>
      <c r="H67" s="55">
        <f>H81+H75+H71+H79</f>
        <v>14369281</v>
      </c>
      <c r="I67" s="55">
        <f>I81+I75+I71+I79</f>
        <v>14369281</v>
      </c>
      <c r="J67" s="53"/>
    </row>
    <row r="68" spans="1:10" ht="19.5" x14ac:dyDescent="0.3">
      <c r="A68" s="12">
        <v>56</v>
      </c>
      <c r="B68" s="54" t="s">
        <v>10</v>
      </c>
      <c r="C68" s="40">
        <f t="shared" ref="C68:C82" si="17">SUM(D68:I68)</f>
        <v>180000</v>
      </c>
      <c r="D68" s="40">
        <f>D72+D76</f>
        <v>30000</v>
      </c>
      <c r="E68" s="91">
        <f>E76+E72</f>
        <v>30000</v>
      </c>
      <c r="F68" s="118">
        <f>F76+F72</f>
        <v>30000</v>
      </c>
      <c r="G68" s="40">
        <f>G76+G72</f>
        <v>30000</v>
      </c>
      <c r="H68" s="40">
        <f>H76+G72</f>
        <v>30000</v>
      </c>
      <c r="I68" s="40">
        <f>I76+I72</f>
        <v>30000</v>
      </c>
      <c r="J68" s="53"/>
    </row>
    <row r="69" spans="1:10" ht="24.75" customHeight="1" x14ac:dyDescent="0.3">
      <c r="A69" s="12">
        <v>57</v>
      </c>
      <c r="B69" s="54" t="s">
        <v>8</v>
      </c>
      <c r="C69" s="40">
        <f>SUM(D69:I69)</f>
        <v>1586353</v>
      </c>
      <c r="D69" s="40">
        <f>D73+D77+D80+D83+D85+D87+D90+D92</f>
        <v>188653</v>
      </c>
      <c r="E69" s="91">
        <f t="shared" ref="E69:I69" si="18">E73+E77+E80+E83+E85+E87+E90+E92</f>
        <v>671000</v>
      </c>
      <c r="F69" s="118">
        <f>F73+F77+F80+F83+F85+F87+F90+F92</f>
        <v>726700</v>
      </c>
      <c r="G69" s="40">
        <f t="shared" si="18"/>
        <v>0</v>
      </c>
      <c r="H69" s="40">
        <f t="shared" si="18"/>
        <v>0</v>
      </c>
      <c r="I69" s="40">
        <f t="shared" si="18"/>
        <v>0</v>
      </c>
      <c r="J69" s="53"/>
    </row>
    <row r="70" spans="1:10" ht="120.75" customHeight="1" x14ac:dyDescent="0.3">
      <c r="A70" s="12">
        <v>58</v>
      </c>
      <c r="B70" s="43" t="s">
        <v>20</v>
      </c>
      <c r="C70" s="27">
        <f>SUM(D70:I70)</f>
        <v>76933625</v>
      </c>
      <c r="D70" s="27">
        <f t="shared" ref="D70:I70" si="19">D71+D72+D73</f>
        <v>10103861</v>
      </c>
      <c r="E70" s="27">
        <f t="shared" si="19"/>
        <v>10894287</v>
      </c>
      <c r="F70" s="27">
        <f t="shared" si="19"/>
        <v>13591904</v>
      </c>
      <c r="G70" s="27">
        <f t="shared" si="19"/>
        <v>13990211</v>
      </c>
      <c r="H70" s="27">
        <f t="shared" si="19"/>
        <v>14176681</v>
      </c>
      <c r="I70" s="27">
        <f t="shared" si="19"/>
        <v>14176681</v>
      </c>
      <c r="J70" s="65" t="s">
        <v>44</v>
      </c>
    </row>
    <row r="71" spans="1:10" ht="21.75" customHeight="1" x14ac:dyDescent="0.3">
      <c r="A71" s="12">
        <v>59</v>
      </c>
      <c r="B71" s="30" t="s">
        <v>7</v>
      </c>
      <c r="C71" s="44">
        <f>SUM(D71:I71)</f>
        <v>76319625</v>
      </c>
      <c r="D71" s="44">
        <v>10098861</v>
      </c>
      <c r="E71" s="91">
        <f>10505287-E75</f>
        <v>10305287</v>
      </c>
      <c r="F71" s="118">
        <v>13586904</v>
      </c>
      <c r="G71" s="40">
        <v>13985211</v>
      </c>
      <c r="H71" s="40">
        <v>14171681</v>
      </c>
      <c r="I71" s="40">
        <v>14171681</v>
      </c>
      <c r="J71" s="33"/>
    </row>
    <row r="72" spans="1:10" ht="19.5" x14ac:dyDescent="0.3">
      <c r="A72" s="12">
        <v>60</v>
      </c>
      <c r="B72" s="30" t="s">
        <v>10</v>
      </c>
      <c r="C72" s="40">
        <f t="shared" si="17"/>
        <v>30000</v>
      </c>
      <c r="D72" s="40">
        <v>5000</v>
      </c>
      <c r="E72" s="91">
        <v>5000</v>
      </c>
      <c r="F72" s="118">
        <v>5000</v>
      </c>
      <c r="G72" s="40">
        <v>5000</v>
      </c>
      <c r="H72" s="40">
        <v>5000</v>
      </c>
      <c r="I72" s="40">
        <v>5000</v>
      </c>
      <c r="J72" s="33"/>
    </row>
    <row r="73" spans="1:10" s="7" customFormat="1" ht="26.25" customHeight="1" x14ac:dyDescent="0.3">
      <c r="A73" s="12">
        <v>61</v>
      </c>
      <c r="B73" s="30" t="s">
        <v>8</v>
      </c>
      <c r="C73" s="40">
        <f t="shared" si="17"/>
        <v>584000</v>
      </c>
      <c r="D73" s="40">
        <v>0</v>
      </c>
      <c r="E73" s="91">
        <v>584000</v>
      </c>
      <c r="F73" s="118">
        <v>0</v>
      </c>
      <c r="G73" s="40">
        <v>0</v>
      </c>
      <c r="H73" s="40">
        <v>0</v>
      </c>
      <c r="I73" s="40">
        <v>0</v>
      </c>
      <c r="J73" s="33"/>
    </row>
    <row r="74" spans="1:10" ht="323.25" customHeight="1" x14ac:dyDescent="0.3">
      <c r="A74" s="12">
        <v>62</v>
      </c>
      <c r="B74" s="45" t="s">
        <v>51</v>
      </c>
      <c r="C74" s="27">
        <f>SUM(D74:I74)</f>
        <v>2438200</v>
      </c>
      <c r="D74" s="27">
        <f>D75+D76+D77</f>
        <v>336000</v>
      </c>
      <c r="E74" s="89">
        <f>E76+E75+E77</f>
        <v>312000</v>
      </c>
      <c r="F74" s="115">
        <f>F76+F75+F77</f>
        <v>1125000</v>
      </c>
      <c r="G74" s="27">
        <f>G76+G75</f>
        <v>220000</v>
      </c>
      <c r="H74" s="27">
        <f>H77+H76+H75</f>
        <v>222600</v>
      </c>
      <c r="I74" s="27">
        <f>I76+I75</f>
        <v>222600</v>
      </c>
      <c r="J74" s="29" t="s">
        <v>43</v>
      </c>
    </row>
    <row r="75" spans="1:10" ht="19.5" x14ac:dyDescent="0.3">
      <c r="A75" s="12">
        <v>63</v>
      </c>
      <c r="B75" s="30" t="s">
        <v>7</v>
      </c>
      <c r="C75" s="40">
        <f t="shared" si="17"/>
        <v>1450200</v>
      </c>
      <c r="D75" s="40">
        <v>200000</v>
      </c>
      <c r="E75" s="91">
        <v>200000</v>
      </c>
      <c r="F75" s="118">
        <v>460000</v>
      </c>
      <c r="G75" s="40">
        <v>195000</v>
      </c>
      <c r="H75" s="40">
        <v>197600</v>
      </c>
      <c r="I75" s="40">
        <v>197600</v>
      </c>
      <c r="J75" s="33"/>
    </row>
    <row r="76" spans="1:10" ht="22.5" customHeight="1" x14ac:dyDescent="0.3">
      <c r="A76" s="12">
        <v>64</v>
      </c>
      <c r="B76" s="30" t="s">
        <v>10</v>
      </c>
      <c r="C76" s="40">
        <f t="shared" si="17"/>
        <v>150000</v>
      </c>
      <c r="D76" s="40">
        <v>25000</v>
      </c>
      <c r="E76" s="91">
        <v>25000</v>
      </c>
      <c r="F76" s="118">
        <v>25000</v>
      </c>
      <c r="G76" s="40">
        <v>25000</v>
      </c>
      <c r="H76" s="40">
        <v>25000</v>
      </c>
      <c r="I76" s="40">
        <v>25000</v>
      </c>
      <c r="J76" s="33"/>
    </row>
    <row r="77" spans="1:10" ht="26.25" customHeight="1" x14ac:dyDescent="0.3">
      <c r="A77" s="12">
        <v>65</v>
      </c>
      <c r="B77" s="66" t="s">
        <v>8</v>
      </c>
      <c r="C77" s="27">
        <f t="shared" si="17"/>
        <v>838000</v>
      </c>
      <c r="D77" s="40">
        <v>111000</v>
      </c>
      <c r="E77" s="91">
        <v>87000</v>
      </c>
      <c r="F77" s="118">
        <v>640000</v>
      </c>
      <c r="G77" s="40">
        <v>0</v>
      </c>
      <c r="H77" s="40">
        <v>0</v>
      </c>
      <c r="I77" s="40">
        <v>0</v>
      </c>
      <c r="J77" s="29"/>
    </row>
    <row r="78" spans="1:10" ht="66.75" customHeight="1" x14ac:dyDescent="0.3">
      <c r="A78" s="12">
        <v>66</v>
      </c>
      <c r="B78" s="68" t="s">
        <v>31</v>
      </c>
      <c r="C78" s="27">
        <f t="shared" si="17"/>
        <v>0</v>
      </c>
      <c r="D78" s="40">
        <f t="shared" ref="D78:F78" si="20">D79</f>
        <v>0</v>
      </c>
      <c r="E78" s="91">
        <f t="shared" si="20"/>
        <v>0</v>
      </c>
      <c r="F78" s="118">
        <f t="shared" si="20"/>
        <v>0</v>
      </c>
      <c r="G78" s="40">
        <v>0</v>
      </c>
      <c r="H78" s="40">
        <v>0</v>
      </c>
      <c r="I78" s="40">
        <v>0</v>
      </c>
      <c r="J78" s="40" t="s">
        <v>42</v>
      </c>
    </row>
    <row r="79" spans="1:10" ht="32.25" customHeight="1" x14ac:dyDescent="0.3">
      <c r="A79" s="12">
        <v>67</v>
      </c>
      <c r="B79" s="59" t="s">
        <v>7</v>
      </c>
      <c r="C79" s="40">
        <f t="shared" si="17"/>
        <v>0</v>
      </c>
      <c r="D79" s="40">
        <v>0</v>
      </c>
      <c r="E79" s="104">
        <v>0</v>
      </c>
      <c r="F79" s="122">
        <v>0</v>
      </c>
      <c r="G79" s="40">
        <v>0</v>
      </c>
      <c r="H79" s="40">
        <v>0</v>
      </c>
      <c r="I79" s="40">
        <v>0</v>
      </c>
      <c r="J79" s="46"/>
    </row>
    <row r="80" spans="1:10" ht="24" customHeight="1" x14ac:dyDescent="0.3">
      <c r="A80" s="12">
        <v>68</v>
      </c>
      <c r="B80" s="59" t="s">
        <v>8</v>
      </c>
      <c r="C80" s="40">
        <f t="shared" si="17"/>
        <v>0</v>
      </c>
      <c r="D80" s="40">
        <v>0</v>
      </c>
      <c r="E80" s="91">
        <v>0</v>
      </c>
      <c r="F80" s="118">
        <v>0</v>
      </c>
      <c r="G80" s="40">
        <v>0</v>
      </c>
      <c r="H80" s="40">
        <v>0</v>
      </c>
      <c r="I80" s="40">
        <v>0</v>
      </c>
      <c r="J80" s="46"/>
    </row>
    <row r="81" spans="1:10" ht="66" customHeight="1" x14ac:dyDescent="0.3">
      <c r="A81" s="12">
        <v>69</v>
      </c>
      <c r="B81" s="26" t="s">
        <v>25</v>
      </c>
      <c r="C81" s="27">
        <f t="shared" si="17"/>
        <v>0</v>
      </c>
      <c r="D81" s="40">
        <f t="shared" ref="D81:I81" si="21">D82</f>
        <v>0</v>
      </c>
      <c r="E81" s="91">
        <f t="shared" si="21"/>
        <v>0</v>
      </c>
      <c r="F81" s="118">
        <f t="shared" si="21"/>
        <v>0</v>
      </c>
      <c r="G81" s="40">
        <f t="shared" si="21"/>
        <v>0</v>
      </c>
      <c r="H81" s="40">
        <f t="shared" si="21"/>
        <v>0</v>
      </c>
      <c r="I81" s="40">
        <f t="shared" si="21"/>
        <v>0</v>
      </c>
      <c r="J81" s="29">
        <v>45</v>
      </c>
    </row>
    <row r="82" spans="1:10" ht="24" customHeight="1" x14ac:dyDescent="0.3">
      <c r="A82" s="12">
        <v>70</v>
      </c>
      <c r="B82" s="51" t="s">
        <v>7</v>
      </c>
      <c r="C82" s="40">
        <f t="shared" si="17"/>
        <v>0</v>
      </c>
      <c r="D82" s="40">
        <v>0</v>
      </c>
      <c r="E82" s="91">
        <v>0</v>
      </c>
      <c r="F82" s="118">
        <v>0</v>
      </c>
      <c r="G82" s="40">
        <v>0</v>
      </c>
      <c r="H82" s="40">
        <v>0</v>
      </c>
      <c r="I82" s="40">
        <v>0</v>
      </c>
      <c r="J82" s="29"/>
    </row>
    <row r="83" spans="1:10" ht="27.75" customHeight="1" x14ac:dyDescent="0.3">
      <c r="A83" s="12">
        <v>71</v>
      </c>
      <c r="B83" s="51" t="s">
        <v>8</v>
      </c>
      <c r="C83" s="40">
        <v>0</v>
      </c>
      <c r="D83" s="40">
        <v>0</v>
      </c>
      <c r="E83" s="91">
        <v>0</v>
      </c>
      <c r="F83" s="118">
        <v>0</v>
      </c>
      <c r="G83" s="40">
        <v>0</v>
      </c>
      <c r="H83" s="40">
        <v>0</v>
      </c>
      <c r="I83" s="40">
        <v>0</v>
      </c>
      <c r="J83" s="29"/>
    </row>
    <row r="84" spans="1:10" ht="121.5" customHeight="1" x14ac:dyDescent="0.3">
      <c r="A84" s="12">
        <v>72</v>
      </c>
      <c r="B84" s="67" t="s">
        <v>21</v>
      </c>
      <c r="C84" s="27">
        <f>SUM(D84:I84)</f>
        <v>0</v>
      </c>
      <c r="D84" s="40">
        <v>0</v>
      </c>
      <c r="E84" s="91">
        <v>0</v>
      </c>
      <c r="F84" s="118">
        <v>0</v>
      </c>
      <c r="G84" s="40">
        <v>0</v>
      </c>
      <c r="H84" s="40">
        <v>0</v>
      </c>
      <c r="I84" s="40">
        <v>0</v>
      </c>
      <c r="J84" s="29">
        <v>25</v>
      </c>
    </row>
    <row r="85" spans="1:10" ht="19.5" x14ac:dyDescent="0.3">
      <c r="A85" s="17">
        <v>73</v>
      </c>
      <c r="B85" s="56" t="s">
        <v>8</v>
      </c>
      <c r="C85" s="40">
        <f>SUM(D85:I85)</f>
        <v>0</v>
      </c>
      <c r="D85" s="40">
        <v>0</v>
      </c>
      <c r="E85" s="91">
        <v>0</v>
      </c>
      <c r="F85" s="118">
        <v>0</v>
      </c>
      <c r="G85" s="40">
        <v>0</v>
      </c>
      <c r="H85" s="40">
        <v>0</v>
      </c>
      <c r="I85" s="40">
        <v>0</v>
      </c>
      <c r="J85" s="57"/>
    </row>
    <row r="86" spans="1:10" ht="83.25" customHeight="1" x14ac:dyDescent="0.3">
      <c r="A86" s="12">
        <v>74</v>
      </c>
      <c r="B86" s="58" t="s">
        <v>22</v>
      </c>
      <c r="C86" s="93">
        <f>C87</f>
        <v>0</v>
      </c>
      <c r="D86" s="40">
        <v>0</v>
      </c>
      <c r="E86" s="91">
        <f>E87</f>
        <v>0</v>
      </c>
      <c r="F86" s="118">
        <v>0</v>
      </c>
      <c r="G86" s="40">
        <v>0</v>
      </c>
      <c r="H86" s="40">
        <v>0</v>
      </c>
      <c r="I86" s="40">
        <v>0</v>
      </c>
      <c r="J86" s="76" t="s">
        <v>41</v>
      </c>
    </row>
    <row r="87" spans="1:10" ht="24.75" customHeight="1" x14ac:dyDescent="0.3">
      <c r="A87" s="12">
        <v>75</v>
      </c>
      <c r="B87" s="108" t="s">
        <v>8</v>
      </c>
      <c r="C87" s="94">
        <f t="shared" ref="C87:C92" si="22">SUM(D87:I87)</f>
        <v>0</v>
      </c>
      <c r="D87" s="40">
        <v>0</v>
      </c>
      <c r="E87" s="91">
        <v>0</v>
      </c>
      <c r="F87" s="118">
        <v>0</v>
      </c>
      <c r="G87" s="40">
        <v>0</v>
      </c>
      <c r="H87" s="40">
        <v>0</v>
      </c>
      <c r="I87" s="40">
        <v>0</v>
      </c>
      <c r="J87" s="46"/>
    </row>
    <row r="88" spans="1:10" ht="165" customHeight="1" x14ac:dyDescent="0.3">
      <c r="A88" s="12">
        <v>76</v>
      </c>
      <c r="B88" s="68" t="s">
        <v>55</v>
      </c>
      <c r="C88" s="96">
        <f t="shared" si="22"/>
        <v>77653</v>
      </c>
      <c r="D88" s="40">
        <f>D90</f>
        <v>77653</v>
      </c>
      <c r="E88" s="91">
        <v>0</v>
      </c>
      <c r="F88" s="118">
        <v>0</v>
      </c>
      <c r="G88" s="40">
        <v>0</v>
      </c>
      <c r="H88" s="40">
        <v>0</v>
      </c>
      <c r="I88" s="40">
        <v>0</v>
      </c>
      <c r="J88" s="98">
        <v>36</v>
      </c>
    </row>
    <row r="89" spans="1:10" ht="19.5" x14ac:dyDescent="0.3">
      <c r="A89" s="12">
        <v>77</v>
      </c>
      <c r="B89" s="59" t="s">
        <v>7</v>
      </c>
      <c r="C89" s="96">
        <f t="shared" si="22"/>
        <v>0</v>
      </c>
      <c r="D89" s="40">
        <v>0</v>
      </c>
      <c r="E89" s="91">
        <v>0</v>
      </c>
      <c r="F89" s="118">
        <v>0</v>
      </c>
      <c r="G89" s="40">
        <v>0</v>
      </c>
      <c r="H89" s="40">
        <v>0</v>
      </c>
      <c r="I89" s="40">
        <v>0</v>
      </c>
      <c r="J89" s="46"/>
    </row>
    <row r="90" spans="1:10" ht="30.75" customHeight="1" x14ac:dyDescent="0.3">
      <c r="A90" s="12">
        <v>78</v>
      </c>
      <c r="B90" s="59" t="s">
        <v>8</v>
      </c>
      <c r="C90" s="96">
        <f t="shared" si="22"/>
        <v>77653</v>
      </c>
      <c r="D90" s="40">
        <v>77653</v>
      </c>
      <c r="E90" s="91">
        <v>0</v>
      </c>
      <c r="F90" s="118">
        <v>0</v>
      </c>
      <c r="G90" s="40">
        <v>0</v>
      </c>
      <c r="H90" s="40">
        <v>0</v>
      </c>
      <c r="I90" s="40">
        <v>0</v>
      </c>
      <c r="J90" s="46"/>
    </row>
    <row r="91" spans="1:10" ht="100.5" customHeight="1" x14ac:dyDescent="0.3">
      <c r="A91" s="12">
        <v>79</v>
      </c>
      <c r="B91" s="68" t="s">
        <v>63</v>
      </c>
      <c r="C91" s="96">
        <f t="shared" si="22"/>
        <v>86700</v>
      </c>
      <c r="D91" s="40">
        <v>0</v>
      </c>
      <c r="E91" s="91">
        <v>0</v>
      </c>
      <c r="F91" s="118">
        <f>F92</f>
        <v>86700</v>
      </c>
      <c r="G91" s="40">
        <v>0</v>
      </c>
      <c r="H91" s="40">
        <v>0</v>
      </c>
      <c r="I91" s="40">
        <v>0</v>
      </c>
      <c r="J91" s="46"/>
    </row>
    <row r="92" spans="1:10" ht="30.75" customHeight="1" x14ac:dyDescent="0.3">
      <c r="A92" s="12">
        <v>80</v>
      </c>
      <c r="B92" s="59" t="s">
        <v>8</v>
      </c>
      <c r="C92" s="96">
        <f t="shared" si="22"/>
        <v>86700</v>
      </c>
      <c r="D92" s="40">
        <v>0</v>
      </c>
      <c r="E92" s="91">
        <v>0</v>
      </c>
      <c r="F92" s="118">
        <v>86700</v>
      </c>
      <c r="G92" s="40">
        <v>0</v>
      </c>
      <c r="H92" s="40">
        <v>0</v>
      </c>
      <c r="I92" s="40">
        <v>0</v>
      </c>
      <c r="J92" s="46"/>
    </row>
    <row r="93" spans="1:10" ht="25.5" customHeight="1" x14ac:dyDescent="0.3">
      <c r="A93" s="12">
        <v>81</v>
      </c>
      <c r="B93" s="123" t="s">
        <v>53</v>
      </c>
      <c r="C93" s="124"/>
      <c r="D93" s="124"/>
      <c r="E93" s="124"/>
      <c r="F93" s="124"/>
      <c r="G93" s="124"/>
      <c r="H93" s="124"/>
      <c r="I93" s="124"/>
      <c r="J93" s="125"/>
    </row>
    <row r="94" spans="1:10" ht="27" customHeight="1" x14ac:dyDescent="0.3">
      <c r="A94" s="12">
        <v>82</v>
      </c>
      <c r="B94" s="26" t="s">
        <v>12</v>
      </c>
      <c r="C94" s="27">
        <f>SUM(D94:I94)</f>
        <v>21183377</v>
      </c>
      <c r="D94" s="27">
        <f t="shared" ref="D94:I94" si="23">D95</f>
        <v>4620920</v>
      </c>
      <c r="E94" s="89">
        <f>E95</f>
        <v>3408507</v>
      </c>
      <c r="F94" s="115">
        <f t="shared" si="23"/>
        <v>3737441</v>
      </c>
      <c r="G94" s="27">
        <f t="shared" si="23"/>
        <v>3115663</v>
      </c>
      <c r="H94" s="27">
        <f t="shared" si="23"/>
        <v>3150423</v>
      </c>
      <c r="I94" s="27">
        <f t="shared" si="23"/>
        <v>3150423</v>
      </c>
      <c r="J94" s="60"/>
    </row>
    <row r="95" spans="1:10" ht="17.25" customHeight="1" x14ac:dyDescent="0.35">
      <c r="A95" s="12">
        <v>83</v>
      </c>
      <c r="B95" s="37" t="s">
        <v>7</v>
      </c>
      <c r="C95" s="31">
        <f>I95+H95+G95+F95+E95+D95</f>
        <v>21183377</v>
      </c>
      <c r="D95" s="31">
        <f>D97+D99+D106+D108</f>
        <v>4620920</v>
      </c>
      <c r="E95" s="90">
        <f>E108+E106+E103+E101+E99+E97</f>
        <v>3408507</v>
      </c>
      <c r="F95" s="116">
        <f>F97+F99+F106+F108</f>
        <v>3737441</v>
      </c>
      <c r="G95" s="31">
        <f>G97+G99+G101+G103+G106+G108+G110</f>
        <v>3115663</v>
      </c>
      <c r="H95" s="31">
        <f>H97+H99+H101+H103+H106+H108+H110</f>
        <v>3150423</v>
      </c>
      <c r="I95" s="31">
        <f>I97+I99+I101+I106+I108+I110+I103</f>
        <v>3150423</v>
      </c>
    </row>
    <row r="96" spans="1:10" ht="78.75" customHeight="1" x14ac:dyDescent="0.3">
      <c r="A96" s="12">
        <v>84</v>
      </c>
      <c r="B96" s="43" t="s">
        <v>23</v>
      </c>
      <c r="C96" s="27">
        <f t="shared" ref="C96:C102" si="24">SUM(D96:I96)</f>
        <v>6883856.3600000003</v>
      </c>
      <c r="D96" s="40">
        <f t="shared" ref="D96:I96" si="25">D97</f>
        <v>1104073.3600000001</v>
      </c>
      <c r="E96" s="91">
        <f>E97</f>
        <v>1100191</v>
      </c>
      <c r="F96" s="118">
        <f t="shared" si="25"/>
        <v>1154736</v>
      </c>
      <c r="G96" s="40">
        <f t="shared" si="25"/>
        <v>1167086</v>
      </c>
      <c r="H96" s="40">
        <f t="shared" si="25"/>
        <v>1178885</v>
      </c>
      <c r="I96" s="40">
        <f t="shared" si="25"/>
        <v>1178885</v>
      </c>
      <c r="J96" s="64" t="s">
        <v>40</v>
      </c>
    </row>
    <row r="97" spans="1:10" ht="29.25" customHeight="1" x14ac:dyDescent="0.3">
      <c r="A97" s="12">
        <v>85</v>
      </c>
      <c r="B97" s="30" t="s">
        <v>13</v>
      </c>
      <c r="C97" s="40">
        <f t="shared" si="24"/>
        <v>6883856.3600000003</v>
      </c>
      <c r="D97" s="40">
        <f>1104047+26.36</f>
        <v>1104073.3600000001</v>
      </c>
      <c r="E97" s="91">
        <v>1100191</v>
      </c>
      <c r="F97" s="118">
        <v>1154736</v>
      </c>
      <c r="G97" s="40">
        <v>1167086</v>
      </c>
      <c r="H97" s="40">
        <v>1178885</v>
      </c>
      <c r="I97" s="40">
        <v>1178885</v>
      </c>
      <c r="J97" s="38"/>
    </row>
    <row r="98" spans="1:10" ht="60.75" customHeight="1" x14ac:dyDescent="0.3">
      <c r="A98" s="12">
        <v>86</v>
      </c>
      <c r="B98" s="45" t="s">
        <v>24</v>
      </c>
      <c r="C98" s="27">
        <f t="shared" si="24"/>
        <v>7923226.6400000006</v>
      </c>
      <c r="D98" s="40">
        <f t="shared" ref="D98:I98" si="26">D99</f>
        <v>2513855.64</v>
      </c>
      <c r="E98" s="91">
        <f t="shared" si="26"/>
        <v>1099500</v>
      </c>
      <c r="F98" s="118">
        <f>F99</f>
        <v>1618571</v>
      </c>
      <c r="G98" s="40">
        <f t="shared" si="26"/>
        <v>889196</v>
      </c>
      <c r="H98" s="40">
        <f>H99</f>
        <v>901052</v>
      </c>
      <c r="I98" s="40">
        <f t="shared" si="26"/>
        <v>901052</v>
      </c>
      <c r="J98" s="29" t="s">
        <v>39</v>
      </c>
    </row>
    <row r="99" spans="1:10" ht="21.75" customHeight="1" x14ac:dyDescent="0.3">
      <c r="A99" s="12">
        <v>87</v>
      </c>
      <c r="B99" s="30" t="s">
        <v>7</v>
      </c>
      <c r="C99" s="40">
        <f t="shared" si="24"/>
        <v>7923226.6400000006</v>
      </c>
      <c r="D99" s="40">
        <f>1075882+1418000+20000-26.36</f>
        <v>2513855.64</v>
      </c>
      <c r="E99" s="91">
        <v>1099500</v>
      </c>
      <c r="F99" s="118">
        <f>862000+456571+300000</f>
        <v>1618571</v>
      </c>
      <c r="G99" s="40">
        <v>889196</v>
      </c>
      <c r="H99" s="40">
        <v>901052</v>
      </c>
      <c r="I99" s="40">
        <v>901052</v>
      </c>
      <c r="J99" s="33"/>
    </row>
    <row r="100" spans="1:10" ht="88.5" customHeight="1" x14ac:dyDescent="0.3">
      <c r="A100" s="12">
        <v>88</v>
      </c>
      <c r="B100" s="43" t="s">
        <v>26</v>
      </c>
      <c r="C100" s="27">
        <f t="shared" si="24"/>
        <v>185100</v>
      </c>
      <c r="D100" s="40">
        <v>0</v>
      </c>
      <c r="E100" s="91">
        <f t="shared" ref="E100:I100" si="27">E101</f>
        <v>185100</v>
      </c>
      <c r="F100" s="118">
        <f>F101</f>
        <v>0</v>
      </c>
      <c r="G100" s="40">
        <f t="shared" si="27"/>
        <v>0</v>
      </c>
      <c r="H100" s="40">
        <f t="shared" si="27"/>
        <v>0</v>
      </c>
      <c r="I100" s="40">
        <f t="shared" si="27"/>
        <v>0</v>
      </c>
      <c r="J100" s="29" t="s">
        <v>38</v>
      </c>
    </row>
    <row r="101" spans="1:10" ht="23.25" customHeight="1" x14ac:dyDescent="0.3">
      <c r="A101" s="12">
        <v>89</v>
      </c>
      <c r="B101" s="30" t="s">
        <v>7</v>
      </c>
      <c r="C101" s="40">
        <f t="shared" si="24"/>
        <v>185100</v>
      </c>
      <c r="D101" s="40">
        <v>0</v>
      </c>
      <c r="E101" s="91">
        <v>185100</v>
      </c>
      <c r="F101" s="118">
        <v>0</v>
      </c>
      <c r="G101" s="40">
        <v>0</v>
      </c>
      <c r="H101" s="40">
        <v>0</v>
      </c>
      <c r="I101" s="40">
        <v>0</v>
      </c>
      <c r="J101" s="38"/>
    </row>
    <row r="102" spans="1:10" ht="85.5" customHeight="1" x14ac:dyDescent="0.3">
      <c r="A102" s="17">
        <v>90</v>
      </c>
      <c r="B102" s="73" t="s">
        <v>32</v>
      </c>
      <c r="C102" s="40">
        <f t="shared" si="24"/>
        <v>0</v>
      </c>
      <c r="D102" s="40">
        <v>0</v>
      </c>
      <c r="E102" s="91">
        <v>0</v>
      </c>
      <c r="F102" s="118">
        <f>F103+F104</f>
        <v>0</v>
      </c>
      <c r="G102" s="40">
        <v>0</v>
      </c>
      <c r="H102" s="40">
        <v>0</v>
      </c>
      <c r="I102" s="40">
        <v>0</v>
      </c>
      <c r="J102" s="38" t="s">
        <v>37</v>
      </c>
    </row>
    <row r="103" spans="1:10" ht="29.25" customHeight="1" x14ac:dyDescent="0.3">
      <c r="A103" s="16">
        <v>91</v>
      </c>
      <c r="B103" s="18" t="s">
        <v>7</v>
      </c>
      <c r="C103" s="77">
        <v>0</v>
      </c>
      <c r="D103" s="40">
        <v>0</v>
      </c>
      <c r="E103" s="91">
        <v>0</v>
      </c>
      <c r="F103" s="118">
        <v>0</v>
      </c>
      <c r="G103" s="40">
        <v>0</v>
      </c>
      <c r="H103" s="40">
        <v>0</v>
      </c>
      <c r="I103" s="40">
        <v>0</v>
      </c>
      <c r="J103" s="14"/>
    </row>
    <row r="104" spans="1:10" ht="24.75" customHeight="1" x14ac:dyDescent="0.3">
      <c r="A104" s="12">
        <v>92</v>
      </c>
      <c r="B104" s="18" t="s">
        <v>8</v>
      </c>
      <c r="C104" s="77">
        <v>0</v>
      </c>
      <c r="D104" s="40">
        <v>0</v>
      </c>
      <c r="E104" s="91">
        <v>0</v>
      </c>
      <c r="F104" s="118">
        <v>0</v>
      </c>
      <c r="G104" s="40">
        <v>0</v>
      </c>
      <c r="H104" s="40">
        <v>0</v>
      </c>
      <c r="I104" s="40">
        <v>0</v>
      </c>
      <c r="J104" s="14"/>
    </row>
    <row r="105" spans="1:10" ht="117" x14ac:dyDescent="0.3">
      <c r="A105" s="17">
        <v>93</v>
      </c>
      <c r="B105" s="61" t="s">
        <v>62</v>
      </c>
      <c r="C105" s="27">
        <f>SUM(D105:I105)</f>
        <v>6171194</v>
      </c>
      <c r="D105" s="40">
        <f t="shared" ref="D105:I105" si="28">D106</f>
        <v>1002991</v>
      </c>
      <c r="E105" s="91">
        <f>E106</f>
        <v>1003716</v>
      </c>
      <c r="F105" s="118">
        <f t="shared" si="28"/>
        <v>964134</v>
      </c>
      <c r="G105" s="40">
        <f t="shared" si="28"/>
        <v>1059381</v>
      </c>
      <c r="H105" s="40">
        <f t="shared" si="28"/>
        <v>1070486</v>
      </c>
      <c r="I105" s="40">
        <f t="shared" si="28"/>
        <v>1070486</v>
      </c>
      <c r="J105" s="38" t="s">
        <v>36</v>
      </c>
    </row>
    <row r="106" spans="1:10" ht="19.5" x14ac:dyDescent="0.3">
      <c r="A106" s="17">
        <v>94</v>
      </c>
      <c r="B106" s="63" t="s">
        <v>7</v>
      </c>
      <c r="C106" s="40">
        <f>SUM(D106:I106)</f>
        <v>6171194</v>
      </c>
      <c r="D106" s="40">
        <v>1002991</v>
      </c>
      <c r="E106" s="91">
        <v>1003716</v>
      </c>
      <c r="F106" s="118">
        <v>964134</v>
      </c>
      <c r="G106" s="40">
        <v>1059381</v>
      </c>
      <c r="H106" s="40">
        <v>1070486</v>
      </c>
      <c r="I106" s="40">
        <v>1070486</v>
      </c>
      <c r="J106" s="38"/>
    </row>
    <row r="107" spans="1:10" ht="58.5" x14ac:dyDescent="0.3">
      <c r="A107" s="17">
        <v>95</v>
      </c>
      <c r="B107" s="58" t="s">
        <v>58</v>
      </c>
      <c r="C107" s="62">
        <f>SUM(D107:I107)</f>
        <v>20000</v>
      </c>
      <c r="D107" s="40">
        <v>0</v>
      </c>
      <c r="E107" s="91">
        <f>E108</f>
        <v>20000</v>
      </c>
      <c r="F107" s="118">
        <f>F108</f>
        <v>0</v>
      </c>
      <c r="G107" s="40">
        <f>G108</f>
        <v>0</v>
      </c>
      <c r="H107" s="40">
        <f>H108</f>
        <v>0</v>
      </c>
      <c r="I107" s="40">
        <f>I108</f>
        <v>0</v>
      </c>
      <c r="J107" s="38" t="s">
        <v>34</v>
      </c>
    </row>
    <row r="108" spans="1:10" ht="19.5" x14ac:dyDescent="0.3">
      <c r="A108" s="12">
        <v>96</v>
      </c>
      <c r="B108" s="18" t="s">
        <v>7</v>
      </c>
      <c r="C108" s="62">
        <f>SUM(D108:I108)</f>
        <v>20000</v>
      </c>
      <c r="D108" s="40">
        <v>0</v>
      </c>
      <c r="E108" s="91">
        <v>20000</v>
      </c>
      <c r="F108" s="118">
        <v>0</v>
      </c>
      <c r="G108" s="40">
        <v>0</v>
      </c>
      <c r="H108" s="40">
        <v>0</v>
      </c>
      <c r="I108" s="40">
        <v>0</v>
      </c>
      <c r="J108" s="38"/>
    </row>
    <row r="109" spans="1:10" ht="97.5" x14ac:dyDescent="0.3">
      <c r="A109" s="12">
        <v>97</v>
      </c>
      <c r="B109" s="95" t="s">
        <v>54</v>
      </c>
      <c r="C109" s="40">
        <v>0</v>
      </c>
      <c r="D109" s="40">
        <v>0</v>
      </c>
      <c r="E109" s="91">
        <v>0</v>
      </c>
      <c r="F109" s="118">
        <f>F110+F111</f>
        <v>0</v>
      </c>
      <c r="G109" s="40">
        <v>0</v>
      </c>
      <c r="H109" s="40">
        <v>0</v>
      </c>
      <c r="I109" s="13">
        <v>0</v>
      </c>
      <c r="J109" s="15" t="s">
        <v>35</v>
      </c>
    </row>
    <row r="110" spans="1:10" ht="19.5" x14ac:dyDescent="0.3">
      <c r="A110" s="16">
        <v>98</v>
      </c>
      <c r="B110" s="18" t="s">
        <v>7</v>
      </c>
      <c r="C110" s="40">
        <v>0</v>
      </c>
      <c r="D110" s="40">
        <v>0</v>
      </c>
      <c r="E110" s="91">
        <v>0</v>
      </c>
      <c r="F110" s="118">
        <v>0</v>
      </c>
      <c r="G110" s="40">
        <v>0</v>
      </c>
      <c r="H110" s="40">
        <v>0</v>
      </c>
      <c r="I110" s="13">
        <v>0</v>
      </c>
      <c r="J110" s="14"/>
    </row>
    <row r="111" spans="1:10" ht="19.5" x14ac:dyDescent="0.3">
      <c r="A111" s="12">
        <v>99</v>
      </c>
      <c r="B111" s="18" t="s">
        <v>8</v>
      </c>
      <c r="C111" s="40">
        <v>0</v>
      </c>
      <c r="D111" s="40">
        <v>0</v>
      </c>
      <c r="E111" s="91">
        <v>0</v>
      </c>
      <c r="F111" s="118">
        <v>0</v>
      </c>
      <c r="G111" s="40">
        <v>0</v>
      </c>
      <c r="H111" s="40">
        <v>0</v>
      </c>
      <c r="I111" s="13">
        <v>0</v>
      </c>
      <c r="J111" s="14"/>
    </row>
    <row r="112" spans="1:10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06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</sheetData>
  <autoFilter ref="A9:J101"/>
  <mergeCells count="12">
    <mergeCell ref="B93:J93"/>
    <mergeCell ref="A7:J7"/>
    <mergeCell ref="A10:A11"/>
    <mergeCell ref="B10:B11"/>
    <mergeCell ref="D4:J4"/>
    <mergeCell ref="J10:J11"/>
    <mergeCell ref="B65:J65"/>
    <mergeCell ref="B41:J41"/>
    <mergeCell ref="B17:J17"/>
    <mergeCell ref="C10:I10"/>
    <mergeCell ref="H5:J5"/>
    <mergeCell ref="H6:J6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56" fitToHeight="0" orientation="landscape" horizontalDpi="180" verticalDpi="180" r:id="rId1"/>
  <rowBreaks count="2" manualBreakCount="2">
    <brk id="42" max="10" man="1"/>
    <brk id="6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Ирина Шишкина</cp:lastModifiedBy>
  <cp:revision/>
  <cp:lastPrinted>2019-10-21T07:17:15Z</cp:lastPrinted>
  <dcterms:created xsi:type="dcterms:W3CDTF">2013-09-27T11:14:47Z</dcterms:created>
  <dcterms:modified xsi:type="dcterms:W3CDTF">2022-03-11T02:05:02Z</dcterms:modified>
</cp:coreProperties>
</file>