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Лист1!$3:$5</definedName>
  </definedNames>
  <calcPr calcId="124519"/>
</workbook>
</file>

<file path=xl/calcChain.xml><?xml version="1.0" encoding="utf-8"?>
<calcChain xmlns="http://schemas.openxmlformats.org/spreadsheetml/2006/main">
  <c r="H64" i="1"/>
  <c r="H62" l="1"/>
  <c r="H61" s="1"/>
  <c r="H23"/>
  <c r="G23"/>
  <c r="G13" s="1"/>
  <c r="G12" s="1"/>
  <c r="G57"/>
  <c r="G64"/>
  <c r="C52"/>
  <c r="C51"/>
  <c r="C49"/>
  <c r="C50"/>
  <c r="I20"/>
  <c r="I10" s="1"/>
  <c r="I21"/>
  <c r="I24"/>
  <c r="I18" s="1"/>
  <c r="J21"/>
  <c r="K21"/>
  <c r="H21"/>
  <c r="J20"/>
  <c r="J10" s="1"/>
  <c r="H20"/>
  <c r="H10" s="1"/>
  <c r="F35"/>
  <c r="F33" s="1"/>
  <c r="E35"/>
  <c r="E33" s="1"/>
  <c r="D35"/>
  <c r="F34"/>
  <c r="E34"/>
  <c r="D34"/>
  <c r="C34" s="1"/>
  <c r="D23"/>
  <c r="K64"/>
  <c r="K62" s="1"/>
  <c r="K61" s="1"/>
  <c r="K57"/>
  <c r="K55" s="1"/>
  <c r="K54" s="1"/>
  <c r="K24"/>
  <c r="K23"/>
  <c r="C74"/>
  <c r="C73"/>
  <c r="C72"/>
  <c r="C71"/>
  <c r="C70"/>
  <c r="C69"/>
  <c r="C68"/>
  <c r="C67"/>
  <c r="C66"/>
  <c r="C65"/>
  <c r="C59"/>
  <c r="C58"/>
  <c r="C48"/>
  <c r="C47"/>
  <c r="C46"/>
  <c r="C45"/>
  <c r="C44"/>
  <c r="C43"/>
  <c r="C41"/>
  <c r="C40"/>
  <c r="C39"/>
  <c r="C38"/>
  <c r="C37"/>
  <c r="C36"/>
  <c r="C32"/>
  <c r="C31"/>
  <c r="C30"/>
  <c r="C29"/>
  <c r="C28"/>
  <c r="C27"/>
  <c r="C26"/>
  <c r="C25"/>
  <c r="C14"/>
  <c r="D7"/>
  <c r="E7"/>
  <c r="E6" s="1"/>
  <c r="F7"/>
  <c r="D8"/>
  <c r="D6" s="1"/>
  <c r="E8"/>
  <c r="F8"/>
  <c r="F6" s="1"/>
  <c r="H8"/>
  <c r="I8"/>
  <c r="J8"/>
  <c r="D9"/>
  <c r="E9"/>
  <c r="F9"/>
  <c r="D12"/>
  <c r="E12"/>
  <c r="F12"/>
  <c r="G42"/>
  <c r="C42" s="1"/>
  <c r="F23"/>
  <c r="F17" s="1"/>
  <c r="F16" s="1"/>
  <c r="F18"/>
  <c r="J57"/>
  <c r="J55" s="1"/>
  <c r="J54" s="1"/>
  <c r="I57"/>
  <c r="I55" s="1"/>
  <c r="I54" s="1"/>
  <c r="H57"/>
  <c r="H55"/>
  <c r="H54" s="1"/>
  <c r="G55"/>
  <c r="G54" s="1"/>
  <c r="F57"/>
  <c r="F55" s="1"/>
  <c r="F54" s="1"/>
  <c r="E57"/>
  <c r="E55" s="1"/>
  <c r="D57"/>
  <c r="C57" s="1"/>
  <c r="D55"/>
  <c r="D64"/>
  <c r="D62" s="1"/>
  <c r="E21"/>
  <c r="G21"/>
  <c r="G11" s="1"/>
  <c r="E20"/>
  <c r="E17" s="1"/>
  <c r="G20"/>
  <c r="G10" s="1"/>
  <c r="D21"/>
  <c r="C21" s="1"/>
  <c r="D24"/>
  <c r="D20"/>
  <c r="G24"/>
  <c r="C24" s="1"/>
  <c r="J24"/>
  <c r="H24"/>
  <c r="H18" s="1"/>
  <c r="E24"/>
  <c r="I23"/>
  <c r="I64"/>
  <c r="J23"/>
  <c r="J17" s="1"/>
  <c r="J16" s="1"/>
  <c r="E23"/>
  <c r="C23" s="1"/>
  <c r="J64"/>
  <c r="J62" s="1"/>
  <c r="J61" s="1"/>
  <c r="I62"/>
  <c r="I61" s="1"/>
  <c r="G62"/>
  <c r="G61" s="1"/>
  <c r="F64"/>
  <c r="F62" s="1"/>
  <c r="F61" s="1"/>
  <c r="E64"/>
  <c r="E62" s="1"/>
  <c r="E61" s="1"/>
  <c r="D33"/>
  <c r="K13"/>
  <c r="H17"/>
  <c r="D17"/>
  <c r="I17"/>
  <c r="I16" s="1"/>
  <c r="C20"/>
  <c r="J18"/>
  <c r="C35"/>
  <c r="D54"/>
  <c r="J13"/>
  <c r="J12" s="1"/>
  <c r="H13" l="1"/>
  <c r="H12" s="1"/>
  <c r="D18"/>
  <c r="D16" s="1"/>
  <c r="H16"/>
  <c r="E18"/>
  <c r="E16" s="1"/>
  <c r="K18"/>
  <c r="G7"/>
  <c r="G9"/>
  <c r="C10"/>
  <c r="C11"/>
  <c r="G8"/>
  <c r="C8" s="1"/>
  <c r="C62"/>
  <c r="D61"/>
  <c r="C61" s="1"/>
  <c r="E54"/>
  <c r="C55"/>
  <c r="J9"/>
  <c r="J7"/>
  <c r="J6" s="1"/>
  <c r="H9"/>
  <c r="I7"/>
  <c r="I6" s="1"/>
  <c r="I9"/>
  <c r="C54"/>
  <c r="C33"/>
  <c r="C64"/>
  <c r="G17"/>
  <c r="G18"/>
  <c r="C18" s="1"/>
  <c r="I13"/>
  <c r="H7" l="1"/>
  <c r="H6" s="1"/>
  <c r="I12"/>
  <c r="C12" s="1"/>
  <c r="C13"/>
  <c r="G16"/>
  <c r="C16" s="1"/>
  <c r="C17"/>
  <c r="G6"/>
  <c r="C9"/>
  <c r="C7" l="1"/>
  <c r="C6"/>
</calcChain>
</file>

<file path=xl/sharedStrings.xml><?xml version="1.0" encoding="utf-8"?>
<sst xmlns="http://schemas.openxmlformats.org/spreadsheetml/2006/main" count="83" uniqueCount="51">
  <si>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</si>
  <si>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</si>
  <si>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обеспечения, руб.</t>
  </si>
  <si>
    <t>Номера целевых показателей, на достижение которых направлены мероприятия</t>
  </si>
  <si>
    <t>всего</t>
  </si>
  <si>
    <t>местный бюджет</t>
  </si>
  <si>
    <t>областной бюджет</t>
  </si>
  <si>
    <t>Капитальные вложения</t>
  </si>
  <si>
    <t>Прочие нужды</t>
  </si>
  <si>
    <t>1. Прочие нужды</t>
  </si>
  <si>
    <t>Местный бюджет</t>
  </si>
  <si>
    <t>Областной бюджет</t>
  </si>
  <si>
    <t>2. Прочие нужды</t>
  </si>
  <si>
    <t>3. Прочие нужды</t>
  </si>
  <si>
    <r>
      <t xml:space="preserve">ВСЕГО ПО </t>
    </r>
    <r>
      <rPr>
        <b/>
        <sz val="14"/>
        <color indexed="8"/>
        <rFont val="Times New Roman"/>
        <family val="1"/>
        <charset val="204"/>
      </rPr>
      <t xml:space="preserve">муниципальной  </t>
    </r>
    <r>
      <rPr>
        <b/>
        <sz val="10"/>
        <color indexed="8"/>
        <rFont val="Times New Roman"/>
        <family val="1"/>
        <charset val="204"/>
      </rPr>
      <t>ПРОГРАММЕ, В ТОМ ЧИСЛЕ</t>
    </r>
  </si>
  <si>
    <t>ВСЕГО ПО ПОДПРОГРАММЕ 1, В ТОМ ЧИСЛЕ</t>
  </si>
  <si>
    <t>Капитальные вложения, В ТОМ ЧИСЛЕ</t>
  </si>
  <si>
    <r>
      <rPr>
        <b/>
        <sz val="10"/>
        <color indexed="8"/>
        <rFont val="Times New Roman"/>
        <family val="1"/>
        <charset val="204"/>
      </rPr>
      <t>Мероприятие 1</t>
    </r>
    <r>
      <rPr>
        <sz val="10"/>
        <color indexed="8"/>
        <rFont val="Times New Roman"/>
        <family val="1"/>
        <charset val="204"/>
      </rPr>
      <t xml:space="preserve">
Содержание автомобильных дорог общего пользования и сооружений на них</t>
    </r>
  </si>
  <si>
    <r>
      <rPr>
        <b/>
        <sz val="10"/>
        <color indexed="8"/>
        <rFont val="Times New Roman"/>
        <family val="1"/>
        <charset val="204"/>
      </rPr>
      <t>Мероприятие 3</t>
    </r>
    <r>
      <rPr>
        <sz val="10"/>
        <color indexed="8"/>
        <rFont val="Times New Roman"/>
        <family val="1"/>
        <charset val="204"/>
      </rPr>
      <t xml:space="preserve">
Разработка проектной документации </t>
    </r>
  </si>
  <si>
    <r>
      <t>Мероприятие 6</t>
    </r>
    <r>
      <rPr>
        <sz val="10"/>
        <color indexed="8"/>
        <rFont val="Times New Roman"/>
        <family val="1"/>
        <charset val="204"/>
      </rPr>
      <t xml:space="preserve"> 
Погашение кредиторской задолженности прошлых лет</t>
    </r>
  </si>
  <si>
    <r>
      <rPr>
        <b/>
        <sz val="10"/>
        <color indexed="8"/>
        <rFont val="Times New Roman"/>
        <family val="1"/>
        <charset val="204"/>
      </rPr>
      <t>Мероприятие 5</t>
    </r>
    <r>
      <rPr>
        <sz val="10"/>
        <color indexed="8"/>
        <rFont val="Times New Roman"/>
        <family val="1"/>
        <charset val="204"/>
      </rPr>
      <t xml:space="preserve">
Организация мероприятий по приведению в удовлетворительное состояние дворовых территорий</t>
    </r>
  </si>
  <si>
    <r>
      <rPr>
        <b/>
        <sz val="10"/>
        <color indexed="8"/>
        <rFont val="Times New Roman"/>
        <family val="1"/>
        <charset val="204"/>
      </rPr>
      <t xml:space="preserve">Мероприятие 4. </t>
    </r>
    <r>
      <rPr>
        <sz val="10"/>
        <color indexed="8"/>
        <rFont val="Times New Roman"/>
        <family val="1"/>
        <charset val="204"/>
      </rPr>
      <t xml:space="preserve">
Осуществление мероприятий по повышению уровня обучения правильному поведению на улично-дорожной сети детей и подростков</t>
    </r>
  </si>
  <si>
    <r>
      <rPr>
        <b/>
        <sz val="10"/>
        <color indexed="8"/>
        <rFont val="Times New Roman"/>
        <family val="1"/>
        <charset val="204"/>
      </rPr>
      <t>Мероприятие 2.</t>
    </r>
    <r>
      <rPr>
        <sz val="10"/>
        <color indexed="8"/>
        <rFont val="Times New Roman"/>
        <family val="1"/>
        <charset val="204"/>
      </rPr>
      <t xml:space="preserve">
Осуществление мероприятий по совершенствованию системы организации дорожного движения</t>
    </r>
  </si>
  <si>
    <r>
      <rPr>
        <b/>
        <sz val="10"/>
        <color indexed="8"/>
        <rFont val="Times New Roman"/>
        <family val="1"/>
        <charset val="204"/>
      </rPr>
      <t xml:space="preserve">Мероприятие 1. </t>
    </r>
    <r>
      <rPr>
        <sz val="10"/>
        <color indexed="8"/>
        <rFont val="Times New Roman"/>
        <family val="1"/>
        <charset val="204"/>
      </rPr>
      <t xml:space="preserve">
Осуществление мероприятий по повышению уровня защищенности участников дорожного движения         </t>
    </r>
  </si>
  <si>
    <t>ВСЕГО ПО ПОДПРОГРАММЕ 3, В ТОМ ЧИСЛЕ</t>
  </si>
  <si>
    <r>
      <rPr>
        <b/>
        <sz val="10"/>
        <color indexed="8"/>
        <rFont val="Times New Roman"/>
        <family val="1"/>
        <charset val="204"/>
      </rPr>
      <t>Мероприятие 4</t>
    </r>
    <r>
      <rPr>
        <sz val="10"/>
        <color indexed="8"/>
        <rFont val="Times New Roman"/>
        <family val="1"/>
        <charset val="204"/>
      </rPr>
      <t xml:space="preserve">
Проведение технического учета и паспортизация автомобильных дорог, находящихся в муниципальной собственности городского округа Нижняя Салда</t>
    </r>
  </si>
  <si>
    <r>
      <rPr>
        <b/>
        <sz val="10"/>
        <color indexed="8"/>
        <rFont val="Times New Roman"/>
        <family val="1"/>
        <charset val="204"/>
      </rPr>
      <t>Мероприятие 2</t>
    </r>
    <r>
      <rPr>
        <sz val="10"/>
        <color indexed="8"/>
        <rFont val="Times New Roman"/>
        <family val="1"/>
        <charset val="204"/>
      </rPr>
      <t xml:space="preserve">
Капитальный ремонт и ремонт автомобильных дорог общего пользования и сооружения на них</t>
    </r>
  </si>
  <si>
    <t>Всего по направлению «Прочие нужды», в том числе местный бюджет</t>
  </si>
  <si>
    <t>ВСЕГО ПО ПОДПРОГРАММЕ 2, В ТОМ ЧИСЛЕ</t>
  </si>
  <si>
    <t>4-7</t>
  </si>
  <si>
    <r>
      <rPr>
        <b/>
        <sz val="10"/>
        <color indexed="8"/>
        <rFont val="Times New Roman"/>
        <family val="1"/>
        <charset val="204"/>
      </rPr>
      <t xml:space="preserve">Мероприятие 1. </t>
    </r>
    <r>
      <rPr>
        <sz val="10"/>
        <color indexed="8"/>
        <rFont val="Times New Roman"/>
        <family val="1"/>
        <charset val="204"/>
      </rPr>
      <t xml:space="preserve">
Приобретение дорожностроительной техники</t>
    </r>
  </si>
  <si>
    <r>
      <rPr>
        <b/>
        <sz val="10"/>
        <color indexed="8"/>
        <rFont val="Times New Roman"/>
        <family val="1"/>
        <charset val="204"/>
      </rPr>
      <t xml:space="preserve">Мероприятие 5 </t>
    </r>
    <r>
      <rPr>
        <sz val="10"/>
        <color indexed="8"/>
        <rFont val="Times New Roman"/>
        <family val="1"/>
        <charset val="204"/>
      </rPr>
      <t xml:space="preserve">
Капитальный ремонт улицы Парижской Коммуны в городском округе Нижняя Салда</t>
    </r>
  </si>
  <si>
    <r>
      <rPr>
        <b/>
        <sz val="10"/>
        <color indexed="8"/>
        <rFont val="Times New Roman"/>
        <family val="1"/>
        <charset val="204"/>
      </rPr>
      <t>Мероприятие 6</t>
    </r>
    <r>
      <rPr>
        <sz val="10"/>
        <color indexed="8"/>
        <rFont val="Times New Roman"/>
        <family val="1"/>
        <charset val="204"/>
      </rPr>
      <t xml:space="preserve">
Содержание и ремонт тротуаров</t>
    </r>
  </si>
  <si>
    <r>
      <rPr>
        <b/>
        <sz val="10"/>
        <color indexed="8"/>
        <rFont val="Times New Roman"/>
        <family val="1"/>
        <charset val="204"/>
      </rPr>
      <t xml:space="preserve">Мероприятие 7 </t>
    </r>
    <r>
      <rPr>
        <sz val="10"/>
        <color indexed="8"/>
        <rFont val="Times New Roman"/>
        <family val="1"/>
        <charset val="204"/>
      </rPr>
      <t xml:space="preserve">
Погашение кредиторской задолженности прошлых лет</t>
    </r>
  </si>
  <si>
    <r>
      <rPr>
        <b/>
        <sz val="10"/>
        <color indexed="8"/>
        <rFont val="Times New Roman"/>
        <family val="1"/>
        <charset val="204"/>
      </rPr>
      <t>Мероприятие 10</t>
    </r>
    <r>
      <rPr>
        <sz val="10"/>
        <color indexed="8"/>
        <rFont val="Times New Roman"/>
        <family val="1"/>
        <charset val="204"/>
      </rPr>
      <t xml:space="preserve">
Оказание услуг по осуществлению функций ведения технического надзора и строительного контроля при выполнении работ по реконструкции ул. Фрунзе городского округа Нижняя Салда</t>
    </r>
  </si>
  <si>
    <r>
      <rPr>
        <b/>
        <sz val="10"/>
        <color indexed="8"/>
        <rFont val="Times New Roman"/>
        <family val="1"/>
        <charset val="204"/>
      </rPr>
      <t xml:space="preserve">Мероприятие 11 </t>
    </r>
    <r>
      <rPr>
        <sz val="10"/>
        <color indexed="8"/>
        <rFont val="Times New Roman"/>
        <family val="1"/>
        <charset val="204"/>
      </rPr>
      <t xml:space="preserve">
Обследование и ремонт автомобильного моста через р. Салда</t>
    </r>
  </si>
  <si>
    <r>
      <rPr>
        <b/>
        <sz val="10"/>
        <rFont val="Times New Roman"/>
        <family val="1"/>
        <charset val="204"/>
      </rPr>
      <t xml:space="preserve">Мероприятие 8 </t>
    </r>
    <r>
      <rPr>
        <sz val="10"/>
        <rFont val="Times New Roman"/>
        <family val="1"/>
        <charset val="204"/>
      </rPr>
      <t xml:space="preserve">
Обеспечение транспортного обслуживания населения
</t>
    </r>
  </si>
  <si>
    <r>
      <t xml:space="preserve">Мероприятие 13
</t>
    </r>
    <r>
      <rPr>
        <sz val="10"/>
        <color indexed="8"/>
        <rFont val="Times New Roman"/>
        <family val="1"/>
        <charset val="204"/>
      </rPr>
      <t>Проведение лабороторного контроля строительных материалов</t>
    </r>
  </si>
  <si>
    <r>
      <rPr>
        <b/>
        <sz val="10"/>
        <color indexed="8"/>
        <rFont val="Times New Roman"/>
        <family val="1"/>
        <charset val="204"/>
      </rPr>
      <t xml:space="preserve">Мероприятие 12 </t>
    </r>
    <r>
      <rPr>
        <sz val="10"/>
        <color indexed="8"/>
        <rFont val="Times New Roman"/>
        <family val="1"/>
        <charset val="204"/>
      </rPr>
      <t xml:space="preserve">
Приобретение материалов и выполнение работ неучтенных проектом по реконструкции ул. Фрунзе </t>
    </r>
  </si>
  <si>
    <t xml:space="preserve">38-41,
44-48,
56,
59-60
</t>
  </si>
  <si>
    <t>59-60</t>
  </si>
  <si>
    <t>44-48</t>
  </si>
  <si>
    <t>38-41</t>
  </si>
  <si>
    <t>21-34</t>
  </si>
  <si>
    <t>4-7,
9-10</t>
  </si>
  <si>
    <r>
      <rPr>
        <b/>
        <sz val="10"/>
        <color indexed="8"/>
        <rFont val="Times New Roman"/>
        <family val="1"/>
        <charset val="204"/>
      </rPr>
      <t xml:space="preserve">Мероприятие 9 </t>
    </r>
    <r>
      <rPr>
        <sz val="10"/>
        <color indexed="8"/>
        <rFont val="Times New Roman"/>
        <family val="1"/>
        <charset val="204"/>
      </rPr>
      <t xml:space="preserve">
Реконструкция, капитальный ремонт, ул. Фрунзе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</si>
  <si>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к муниципальной программе                                                                                                                                                          "Развитие транспорта и дорожного хозяйства                                                                                                                                                                         в городском округе Нижняя Салда до 2021 года»                                                                                                                                                                               </t>
  </si>
  <si>
    <t>Подпрограмма 1 «Развитие дорожного хозяйства в городском округе Нижняя Салда на 2014-2021 годы»</t>
  </si>
  <si>
    <t>Подпрограмма 2 «Развитие транспортного комплекса в городском округе Нижняя Салда на 2014-2021 годы»</t>
  </si>
  <si>
    <r>
      <t>Подпрограмма 3 «Повышение безопасности дорожного движения на территории городского округа Нижняя Салда до 2021 года»</t>
    </r>
    <r>
      <rPr>
        <b/>
        <sz val="11"/>
        <color indexed="8"/>
        <rFont val="Times New Roman"/>
        <family val="1"/>
        <charset val="204"/>
      </rPr>
      <t xml:space="preserve">   </t>
    </r>
  </si>
  <si>
    <t>План мероприятий по выполнению муниципальной 
программы городского округа Нижняя Салда
 «Развитие транспорта и  дорожного хозяйства в городском округе Нижняя Салда  до 2021 года»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</si>
</sst>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;[Red]#,##0.00"/>
  </numFmts>
  <fonts count="2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3" fillId="2" borderId="1" xfId="0" applyFont="1" applyFill="1" applyBorder="1" applyAlignment="1">
      <alignment vertical="top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4" fontId="1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/>
    <xf numFmtId="0" fontId="1" fillId="0" borderId="6" xfId="0" applyFont="1" applyBorder="1" applyAlignment="1">
      <alignment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6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view="pageBreakPreview" topLeftCell="A55" zoomScaleSheetLayoutView="100" workbookViewId="0">
      <selection activeCell="P3" sqref="P3"/>
    </sheetView>
  </sheetViews>
  <sheetFormatPr defaultRowHeight="15"/>
  <cols>
    <col min="1" max="1" width="9" customWidth="1"/>
    <col min="2" max="2" width="20.28515625" customWidth="1"/>
    <col min="3" max="3" width="15.140625" customWidth="1"/>
    <col min="4" max="4" width="14" customWidth="1"/>
    <col min="5" max="5" width="13" customWidth="1"/>
    <col min="6" max="6" width="14.7109375" style="34" customWidth="1"/>
    <col min="7" max="7" width="13.42578125" style="55" customWidth="1"/>
    <col min="8" max="8" width="12.28515625" style="78" customWidth="1"/>
    <col min="9" max="9" width="14.7109375" style="49" customWidth="1"/>
    <col min="10" max="10" width="13.140625" style="34" customWidth="1"/>
    <col min="11" max="11" width="13.28515625" style="56" customWidth="1"/>
  </cols>
  <sheetData>
    <row r="1" spans="1:12" ht="56.25" customHeight="1">
      <c r="C1" s="39"/>
      <c r="D1" s="39"/>
      <c r="E1" s="39"/>
      <c r="F1" s="39"/>
      <c r="H1" s="71"/>
      <c r="I1" s="59" t="s">
        <v>46</v>
      </c>
      <c r="J1" s="59"/>
      <c r="K1" s="59"/>
      <c r="L1" s="59"/>
    </row>
    <row r="2" spans="1:12" ht="73.5" customHeight="1">
      <c r="D2" s="60" t="s">
        <v>50</v>
      </c>
      <c r="E2" s="60"/>
      <c r="F2" s="60"/>
      <c r="G2" s="60"/>
      <c r="H2" s="60"/>
      <c r="I2" s="60"/>
      <c r="J2" s="57"/>
      <c r="K2" s="57"/>
      <c r="L2" s="57"/>
    </row>
    <row r="3" spans="1:12" ht="135" customHeight="1">
      <c r="A3" s="67" t="s">
        <v>0</v>
      </c>
      <c r="B3" s="67" t="s">
        <v>1</v>
      </c>
      <c r="C3" s="69" t="s">
        <v>2</v>
      </c>
      <c r="D3" s="70"/>
      <c r="E3" s="70"/>
      <c r="F3" s="70"/>
      <c r="G3" s="70"/>
      <c r="H3" s="70"/>
      <c r="I3" s="70"/>
      <c r="J3" s="70"/>
      <c r="K3" s="70"/>
      <c r="L3" s="67" t="s">
        <v>3</v>
      </c>
    </row>
    <row r="4" spans="1:12">
      <c r="A4" s="68"/>
      <c r="B4" s="68"/>
      <c r="C4" s="18" t="s">
        <v>4</v>
      </c>
      <c r="D4" s="18">
        <v>2014</v>
      </c>
      <c r="E4" s="18">
        <v>2015</v>
      </c>
      <c r="F4" s="35">
        <v>2016</v>
      </c>
      <c r="G4" s="15">
        <v>2017</v>
      </c>
      <c r="H4" s="72">
        <v>2018</v>
      </c>
      <c r="I4" s="42">
        <v>2019</v>
      </c>
      <c r="J4" s="35">
        <v>2020</v>
      </c>
      <c r="K4" s="18">
        <v>2021</v>
      </c>
      <c r="L4" s="68"/>
    </row>
    <row r="5" spans="1:12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36">
        <v>6</v>
      </c>
      <c r="G5" s="52">
        <v>7</v>
      </c>
      <c r="H5" s="73">
        <v>8</v>
      </c>
      <c r="I5" s="43">
        <v>9</v>
      </c>
      <c r="J5" s="36">
        <v>10</v>
      </c>
      <c r="K5" s="12">
        <v>11</v>
      </c>
      <c r="L5" s="12">
        <v>12</v>
      </c>
    </row>
    <row r="6" spans="1:12" s="1" customFormat="1" ht="63">
      <c r="A6" s="2">
        <v>1</v>
      </c>
      <c r="B6" s="7" t="s">
        <v>14</v>
      </c>
      <c r="C6" s="19">
        <f t="shared" ref="C6:C13" si="0">D6+E6+F6+G6+H6+I6+J6</f>
        <v>290164767.5</v>
      </c>
      <c r="D6" s="19">
        <f>D7+D8</f>
        <v>10794100</v>
      </c>
      <c r="E6" s="19">
        <f t="shared" ref="E6:J6" si="1">E7+E8</f>
        <v>22842533</v>
      </c>
      <c r="F6" s="21">
        <f>F7+F8</f>
        <v>53660373.090000004</v>
      </c>
      <c r="G6" s="19">
        <f t="shared" si="1"/>
        <v>114871323.25999999</v>
      </c>
      <c r="H6" s="74">
        <f>H7+H8</f>
        <v>40526874.150000006</v>
      </c>
      <c r="I6" s="44">
        <f t="shared" si="1"/>
        <v>23912172</v>
      </c>
      <c r="J6" s="21">
        <f t="shared" si="1"/>
        <v>23557392</v>
      </c>
      <c r="K6" s="19">
        <v>0</v>
      </c>
      <c r="L6" s="8"/>
    </row>
    <row r="7" spans="1:12" s="1" customFormat="1">
      <c r="A7" s="2">
        <v>2</v>
      </c>
      <c r="B7" s="9" t="s">
        <v>5</v>
      </c>
      <c r="C7" s="19">
        <f t="shared" si="0"/>
        <v>180267289.25</v>
      </c>
      <c r="D7" s="19">
        <f t="shared" ref="D7:J7" si="2">D10+D13</f>
        <v>10794100</v>
      </c>
      <c r="E7" s="19">
        <f t="shared" si="2"/>
        <v>22842533</v>
      </c>
      <c r="F7" s="21">
        <f t="shared" si="2"/>
        <v>23660373.09</v>
      </c>
      <c r="G7" s="19">
        <f t="shared" si="2"/>
        <v>34973845.009999998</v>
      </c>
      <c r="H7" s="74">
        <f t="shared" si="2"/>
        <v>40526874.150000006</v>
      </c>
      <c r="I7" s="44">
        <f t="shared" si="2"/>
        <v>23912172</v>
      </c>
      <c r="J7" s="21">
        <f t="shared" si="2"/>
        <v>23557392</v>
      </c>
      <c r="K7" s="19">
        <v>0</v>
      </c>
      <c r="L7" s="3"/>
    </row>
    <row r="8" spans="1:12" s="1" customFormat="1">
      <c r="A8" s="2">
        <v>3</v>
      </c>
      <c r="B8" s="9" t="s">
        <v>6</v>
      </c>
      <c r="C8" s="19">
        <f t="shared" si="0"/>
        <v>109897478.25</v>
      </c>
      <c r="D8" s="20">
        <f>D11+D14</f>
        <v>0</v>
      </c>
      <c r="E8" s="20">
        <f t="shared" ref="E8:J8" si="3">E11+E14</f>
        <v>0</v>
      </c>
      <c r="F8" s="21">
        <f t="shared" si="3"/>
        <v>30000000</v>
      </c>
      <c r="G8" s="19">
        <f t="shared" si="3"/>
        <v>79897478.25</v>
      </c>
      <c r="H8" s="75">
        <f t="shared" si="3"/>
        <v>0</v>
      </c>
      <c r="I8" s="45">
        <f t="shared" si="3"/>
        <v>0</v>
      </c>
      <c r="J8" s="37">
        <f t="shared" si="3"/>
        <v>0</v>
      </c>
      <c r="K8" s="19">
        <v>0</v>
      </c>
      <c r="L8" s="3"/>
    </row>
    <row r="9" spans="1:12" ht="38.25">
      <c r="A9" s="2">
        <v>4</v>
      </c>
      <c r="B9" s="4" t="s">
        <v>16</v>
      </c>
      <c r="C9" s="19">
        <f t="shared" si="0"/>
        <v>116255306.09999999</v>
      </c>
      <c r="D9" s="19">
        <f t="shared" ref="D9:J9" si="4">D10+D11</f>
        <v>0</v>
      </c>
      <c r="E9" s="19">
        <f t="shared" si="4"/>
        <v>0</v>
      </c>
      <c r="F9" s="21">
        <f t="shared" si="4"/>
        <v>33210776</v>
      </c>
      <c r="G9" s="19">
        <f t="shared" si="4"/>
        <v>83044530.099999994</v>
      </c>
      <c r="H9" s="74">
        <f t="shared" si="4"/>
        <v>0</v>
      </c>
      <c r="I9" s="44">
        <f t="shared" si="4"/>
        <v>0</v>
      </c>
      <c r="J9" s="21">
        <f t="shared" si="4"/>
        <v>0</v>
      </c>
      <c r="K9" s="19">
        <v>0</v>
      </c>
      <c r="L9" s="3"/>
    </row>
    <row r="10" spans="1:12">
      <c r="A10" s="2">
        <v>5</v>
      </c>
      <c r="B10" s="9" t="s">
        <v>5</v>
      </c>
      <c r="C10" s="19">
        <f t="shared" si="0"/>
        <v>6357827.8499999996</v>
      </c>
      <c r="D10" s="20">
        <v>0</v>
      </c>
      <c r="E10" s="20">
        <v>0</v>
      </c>
      <c r="F10" s="21">
        <v>3210776</v>
      </c>
      <c r="G10" s="19">
        <f>G20</f>
        <v>3147051.85</v>
      </c>
      <c r="H10" s="74">
        <f>H20</f>
        <v>0</v>
      </c>
      <c r="I10" s="44">
        <f>I20</f>
        <v>0</v>
      </c>
      <c r="J10" s="21">
        <f>J20</f>
        <v>0</v>
      </c>
      <c r="K10" s="19">
        <v>0</v>
      </c>
      <c r="L10" s="6"/>
    </row>
    <row r="11" spans="1:12">
      <c r="A11" s="2">
        <v>6</v>
      </c>
      <c r="B11" s="9" t="s">
        <v>6</v>
      </c>
      <c r="C11" s="19">
        <f t="shared" si="0"/>
        <v>109897478.25</v>
      </c>
      <c r="D11" s="20">
        <v>0</v>
      </c>
      <c r="E11" s="20">
        <v>0</v>
      </c>
      <c r="F11" s="21">
        <v>30000000</v>
      </c>
      <c r="G11" s="19">
        <f>G21</f>
        <v>79897478.25</v>
      </c>
      <c r="H11" s="75">
        <v>0</v>
      </c>
      <c r="I11" s="45">
        <v>0</v>
      </c>
      <c r="J11" s="37">
        <v>0</v>
      </c>
      <c r="K11" s="19">
        <v>0</v>
      </c>
      <c r="L11" s="6"/>
    </row>
    <row r="12" spans="1:12">
      <c r="A12" s="2">
        <v>7</v>
      </c>
      <c r="B12" s="4" t="s">
        <v>8</v>
      </c>
      <c r="C12" s="19">
        <f t="shared" si="0"/>
        <v>173909461.40000001</v>
      </c>
      <c r="D12" s="19">
        <f>D13+D14</f>
        <v>10794100</v>
      </c>
      <c r="E12" s="19">
        <f>E13+E14</f>
        <v>22842533</v>
      </c>
      <c r="F12" s="21">
        <f t="shared" ref="F12:J12" si="5">F13+F14</f>
        <v>20449597.09</v>
      </c>
      <c r="G12" s="19">
        <f t="shared" si="5"/>
        <v>31826793.159999996</v>
      </c>
      <c r="H12" s="74">
        <f>H13+H14</f>
        <v>40526874.150000006</v>
      </c>
      <c r="I12" s="44">
        <f t="shared" si="5"/>
        <v>23912172</v>
      </c>
      <c r="J12" s="21">
        <f t="shared" si="5"/>
        <v>23557392</v>
      </c>
      <c r="K12" s="19">
        <v>0</v>
      </c>
      <c r="L12" s="5"/>
    </row>
    <row r="13" spans="1:12">
      <c r="A13" s="2">
        <v>8</v>
      </c>
      <c r="B13" s="9" t="s">
        <v>5</v>
      </c>
      <c r="C13" s="19">
        <f t="shared" si="0"/>
        <v>173909461.40000001</v>
      </c>
      <c r="D13" s="19">
        <v>10794100</v>
      </c>
      <c r="E13" s="19">
        <v>22842533</v>
      </c>
      <c r="F13" s="21">
        <v>20449597.09</v>
      </c>
      <c r="G13" s="19">
        <f>G23+G57+G64</f>
        <v>31826793.159999996</v>
      </c>
      <c r="H13" s="74">
        <f>H23+H57+H64</f>
        <v>40526874.150000006</v>
      </c>
      <c r="I13" s="44">
        <f>I23+I57+I64</f>
        <v>23912172</v>
      </c>
      <c r="J13" s="21">
        <f>J23+J57+J64</f>
        <v>23557392</v>
      </c>
      <c r="K13" s="21">
        <f>K23+K57+K64</f>
        <v>0</v>
      </c>
      <c r="L13" s="6"/>
    </row>
    <row r="14" spans="1:12" ht="45.75" customHeight="1">
      <c r="A14" s="2">
        <v>9</v>
      </c>
      <c r="B14" s="9" t="s">
        <v>6</v>
      </c>
      <c r="C14" s="19">
        <f>SUM(D14:J14)</f>
        <v>0</v>
      </c>
      <c r="D14" s="20">
        <v>0</v>
      </c>
      <c r="E14" s="20">
        <v>0</v>
      </c>
      <c r="F14" s="21">
        <v>0</v>
      </c>
      <c r="G14" s="20">
        <v>0</v>
      </c>
      <c r="H14" s="75">
        <v>0</v>
      </c>
      <c r="I14" s="45">
        <v>0</v>
      </c>
      <c r="J14" s="37">
        <v>0</v>
      </c>
      <c r="K14" s="20">
        <v>0</v>
      </c>
      <c r="L14" s="5"/>
    </row>
    <row r="15" spans="1:12">
      <c r="A15" s="2">
        <v>10</v>
      </c>
      <c r="B15" s="62" t="s">
        <v>47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85.5" customHeight="1">
      <c r="A16" s="2">
        <v>11</v>
      </c>
      <c r="B16" s="4" t="s">
        <v>15</v>
      </c>
      <c r="C16" s="22">
        <f>SUM(D16:J16)</f>
        <v>263042290.14999998</v>
      </c>
      <c r="D16" s="19">
        <f>D17+D18</f>
        <v>8163510</v>
      </c>
      <c r="E16" s="19">
        <f t="shared" ref="E16:J16" si="6">E17+E18</f>
        <v>21785793</v>
      </c>
      <c r="F16" s="21">
        <f t="shared" si="6"/>
        <v>53560473.090000004</v>
      </c>
      <c r="G16" s="19">
        <f>G17+G18</f>
        <v>112809664.86</v>
      </c>
      <c r="H16" s="74">
        <f t="shared" si="6"/>
        <v>31246738.200000003</v>
      </c>
      <c r="I16" s="44">
        <f t="shared" si="6"/>
        <v>17903428</v>
      </c>
      <c r="J16" s="21">
        <f t="shared" si="6"/>
        <v>17572683</v>
      </c>
      <c r="K16" s="19">
        <v>0</v>
      </c>
      <c r="L16" s="8"/>
    </row>
    <row r="17" spans="1:12" ht="86.25" customHeight="1">
      <c r="A17" s="2">
        <v>12</v>
      </c>
      <c r="B17" s="4" t="s">
        <v>5</v>
      </c>
      <c r="C17" s="22">
        <f>SUM(D17:J17)</f>
        <v>153144811.90000001</v>
      </c>
      <c r="D17" s="19">
        <f t="shared" ref="D17:J17" si="7">D20+D23</f>
        <v>8163510</v>
      </c>
      <c r="E17" s="19">
        <f t="shared" si="7"/>
        <v>21785793</v>
      </c>
      <c r="F17" s="21">
        <f t="shared" si="7"/>
        <v>23560473.09</v>
      </c>
      <c r="G17" s="19">
        <f t="shared" si="7"/>
        <v>32912186.609999999</v>
      </c>
      <c r="H17" s="74">
        <f t="shared" si="7"/>
        <v>31246738.200000003</v>
      </c>
      <c r="I17" s="44">
        <f t="shared" si="7"/>
        <v>17903428</v>
      </c>
      <c r="J17" s="21">
        <f t="shared" si="7"/>
        <v>17572683</v>
      </c>
      <c r="K17" s="19">
        <v>0</v>
      </c>
      <c r="L17" s="6"/>
    </row>
    <row r="18" spans="1:12" ht="78.75" customHeight="1">
      <c r="A18" s="2">
        <v>13</v>
      </c>
      <c r="B18" s="4" t="s">
        <v>6</v>
      </c>
      <c r="C18" s="19">
        <f>SUM(D18:J18)</f>
        <v>109897478.25</v>
      </c>
      <c r="D18" s="19">
        <f>D21+D24</f>
        <v>0</v>
      </c>
      <c r="E18" s="19">
        <f t="shared" ref="E18:J18" si="8">E21+E24</f>
        <v>0</v>
      </c>
      <c r="F18" s="21">
        <f t="shared" si="8"/>
        <v>30000000</v>
      </c>
      <c r="G18" s="19">
        <f t="shared" si="8"/>
        <v>79897478.25</v>
      </c>
      <c r="H18" s="74">
        <f>H21+H24</f>
        <v>0</v>
      </c>
      <c r="I18" s="44">
        <f t="shared" si="8"/>
        <v>0</v>
      </c>
      <c r="J18" s="21">
        <f t="shared" si="8"/>
        <v>0</v>
      </c>
      <c r="K18" s="19">
        <f>K21+K24</f>
        <v>0</v>
      </c>
      <c r="L18" s="6"/>
    </row>
    <row r="19" spans="1:12">
      <c r="A19" s="2">
        <v>14</v>
      </c>
      <c r="B19" s="61" t="s">
        <v>7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 ht="75" customHeight="1">
      <c r="A20" s="2">
        <v>15</v>
      </c>
      <c r="B20" s="4" t="s">
        <v>5</v>
      </c>
      <c r="C20" s="19">
        <f>SUM(D20:K20)</f>
        <v>6357827.8499999996</v>
      </c>
      <c r="D20" s="19">
        <f>D43</f>
        <v>0</v>
      </c>
      <c r="E20" s="19">
        <f>E43</f>
        <v>0</v>
      </c>
      <c r="F20" s="21">
        <v>3210776</v>
      </c>
      <c r="G20" s="19">
        <f>G43</f>
        <v>3147051.85</v>
      </c>
      <c r="H20" s="74">
        <f t="shared" ref="H20:J21" si="9">SUM(H34)</f>
        <v>0</v>
      </c>
      <c r="I20" s="44">
        <f t="shared" si="9"/>
        <v>0</v>
      </c>
      <c r="J20" s="21">
        <f t="shared" si="9"/>
        <v>0</v>
      </c>
      <c r="K20" s="19">
        <v>0</v>
      </c>
      <c r="L20" s="6"/>
    </row>
    <row r="21" spans="1:12" ht="81" customHeight="1">
      <c r="A21" s="2">
        <v>16</v>
      </c>
      <c r="B21" s="4" t="s">
        <v>6</v>
      </c>
      <c r="C21" s="19">
        <f>SUM(D21:K21)</f>
        <v>109897478.25</v>
      </c>
      <c r="D21" s="19">
        <f>D44</f>
        <v>0</v>
      </c>
      <c r="E21" s="19">
        <f>E44</f>
        <v>0</v>
      </c>
      <c r="F21" s="21">
        <v>30000000</v>
      </c>
      <c r="G21" s="19">
        <f>G44</f>
        <v>79897478.25</v>
      </c>
      <c r="H21" s="74">
        <f t="shared" si="9"/>
        <v>0</v>
      </c>
      <c r="I21" s="44">
        <f t="shared" si="9"/>
        <v>0</v>
      </c>
      <c r="J21" s="21">
        <f t="shared" si="9"/>
        <v>0</v>
      </c>
      <c r="K21" s="19">
        <f>SUM(K35)</f>
        <v>0</v>
      </c>
      <c r="L21" s="6"/>
    </row>
    <row r="22" spans="1:12">
      <c r="A22" s="2">
        <v>17</v>
      </c>
      <c r="B22" s="62" t="s">
        <v>9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ht="73.5" customHeight="1">
      <c r="A23" s="2">
        <v>18</v>
      </c>
      <c r="B23" s="4" t="s">
        <v>5</v>
      </c>
      <c r="C23" s="19">
        <f t="shared" ref="C23:C30" si="10">SUM(D23:J23)</f>
        <v>146786984.05000001</v>
      </c>
      <c r="D23" s="19">
        <f>D26+D28+D30+D32+D37+D39+D41+D43+D46+D48</f>
        <v>8163510</v>
      </c>
      <c r="E23" s="19">
        <f>E26+E28+E30+E32+E37+E39+E41+E43+E46+E48</f>
        <v>21785793</v>
      </c>
      <c r="F23" s="21">
        <f>F26+F28+F30+F32+F37+F39+F41+F46+F48</f>
        <v>20349697.09</v>
      </c>
      <c r="G23" s="19">
        <f>G26+G28+G30+G37+G41+G46+G50+G52</f>
        <v>29765134.759999998</v>
      </c>
      <c r="H23" s="74">
        <f>H26+H28+H30+H32+H37+H39+H41+H46+H48+H52</f>
        <v>31246738.200000003</v>
      </c>
      <c r="I23" s="44">
        <f>I26+I28+I30+I32+I37+I39+I41+I46+I48</f>
        <v>17903428</v>
      </c>
      <c r="J23" s="21">
        <f>J26+J28+J30+J32+J37+J39+J41+J46+J48</f>
        <v>17572683</v>
      </c>
      <c r="K23" s="19">
        <f>K26+K28+K30+K32+K37+K39+K41+K46+K48</f>
        <v>0</v>
      </c>
      <c r="L23" s="6"/>
    </row>
    <row r="24" spans="1:12" ht="34.5" customHeight="1">
      <c r="A24" s="2">
        <v>19</v>
      </c>
      <c r="B24" s="4" t="s">
        <v>6</v>
      </c>
      <c r="C24" s="19">
        <f t="shared" si="10"/>
        <v>0</v>
      </c>
      <c r="D24" s="20">
        <f>D44</f>
        <v>0</v>
      </c>
      <c r="E24" s="20">
        <f t="shared" ref="E24:K24" si="11">E44</f>
        <v>0</v>
      </c>
      <c r="F24" s="21">
        <v>0</v>
      </c>
      <c r="G24" s="20">
        <f>G44-G44</f>
        <v>0</v>
      </c>
      <c r="H24" s="75">
        <f t="shared" si="11"/>
        <v>0</v>
      </c>
      <c r="I24" s="45">
        <f t="shared" si="11"/>
        <v>0</v>
      </c>
      <c r="J24" s="37">
        <f t="shared" si="11"/>
        <v>0</v>
      </c>
      <c r="K24" s="20">
        <f t="shared" si="11"/>
        <v>0</v>
      </c>
      <c r="L24" s="6"/>
    </row>
    <row r="25" spans="1:12" ht="73.5" customHeight="1">
      <c r="A25" s="2">
        <v>20</v>
      </c>
      <c r="B25" s="9" t="s">
        <v>17</v>
      </c>
      <c r="C25" s="23">
        <f t="shared" si="10"/>
        <v>48186182.469999999</v>
      </c>
      <c r="D25" s="23">
        <v>3500000</v>
      </c>
      <c r="E25" s="23">
        <v>6487298</v>
      </c>
      <c r="F25" s="31">
        <v>6401701</v>
      </c>
      <c r="G25" s="23">
        <v>11313171.07</v>
      </c>
      <c r="H25" s="58">
        <v>7277952.4000000004</v>
      </c>
      <c r="I25" s="46">
        <v>6652380</v>
      </c>
      <c r="J25" s="31">
        <v>6553680</v>
      </c>
      <c r="K25" s="24">
        <v>0</v>
      </c>
      <c r="L25" s="17" t="s">
        <v>29</v>
      </c>
    </row>
    <row r="26" spans="1:12" ht="70.5" customHeight="1">
      <c r="A26" s="2">
        <v>21</v>
      </c>
      <c r="B26" s="9" t="s">
        <v>10</v>
      </c>
      <c r="C26" s="23">
        <f t="shared" si="10"/>
        <v>48186182.469999999</v>
      </c>
      <c r="D26" s="23">
        <v>3500000</v>
      </c>
      <c r="E26" s="23">
        <v>6487298</v>
      </c>
      <c r="F26" s="31">
        <v>6401701</v>
      </c>
      <c r="G26" s="23">
        <v>11313171.07</v>
      </c>
      <c r="H26" s="58">
        <v>7277952.4000000004</v>
      </c>
      <c r="I26" s="46">
        <v>6652380</v>
      </c>
      <c r="J26" s="31">
        <v>6553680</v>
      </c>
      <c r="K26" s="24">
        <v>0</v>
      </c>
      <c r="L26" s="5"/>
    </row>
    <row r="27" spans="1:12" ht="79.5" customHeight="1">
      <c r="A27" s="2">
        <v>22</v>
      </c>
      <c r="B27" s="9" t="s">
        <v>26</v>
      </c>
      <c r="C27" s="23">
        <f t="shared" si="10"/>
        <v>72519596.679999992</v>
      </c>
      <c r="D27" s="25">
        <v>3803844</v>
      </c>
      <c r="E27" s="25">
        <v>12515000</v>
      </c>
      <c r="F27" s="31">
        <v>13910731.09</v>
      </c>
      <c r="G27" s="23">
        <v>12961752.789999999</v>
      </c>
      <c r="H27" s="58">
        <v>17855877.800000001</v>
      </c>
      <c r="I27" s="46">
        <v>5811868</v>
      </c>
      <c r="J27" s="47">
        <v>5660523</v>
      </c>
      <c r="K27" s="24">
        <v>0</v>
      </c>
      <c r="L27" s="8">
        <v>10.14</v>
      </c>
    </row>
    <row r="28" spans="1:12" ht="75.75" customHeight="1">
      <c r="A28" s="2">
        <v>23</v>
      </c>
      <c r="B28" s="11" t="s">
        <v>10</v>
      </c>
      <c r="C28" s="23">
        <f t="shared" si="10"/>
        <v>72519596.679999992</v>
      </c>
      <c r="D28" s="25">
        <v>3803844</v>
      </c>
      <c r="E28" s="25">
        <v>12515000</v>
      </c>
      <c r="F28" s="31">
        <v>13910731.09</v>
      </c>
      <c r="G28" s="23">
        <v>12961752.789999999</v>
      </c>
      <c r="H28" s="58">
        <v>17855877.800000001</v>
      </c>
      <c r="I28" s="46">
        <v>5811868</v>
      </c>
      <c r="J28" s="47">
        <v>5660523</v>
      </c>
      <c r="K28" s="26">
        <v>0</v>
      </c>
      <c r="L28" s="16"/>
    </row>
    <row r="29" spans="1:12" ht="72" customHeight="1">
      <c r="A29" s="2">
        <v>24</v>
      </c>
      <c r="B29" s="11" t="s">
        <v>18</v>
      </c>
      <c r="C29" s="23">
        <f t="shared" si="10"/>
        <v>7240166</v>
      </c>
      <c r="D29" s="25">
        <v>429666</v>
      </c>
      <c r="E29" s="24">
        <v>0</v>
      </c>
      <c r="F29" s="32">
        <v>0</v>
      </c>
      <c r="G29" s="53">
        <v>1200000</v>
      </c>
      <c r="H29" s="58">
        <v>2600000</v>
      </c>
      <c r="I29" s="46">
        <v>1516500</v>
      </c>
      <c r="J29" s="31">
        <v>1494000</v>
      </c>
      <c r="K29" s="24">
        <v>0</v>
      </c>
      <c r="L29" s="18">
        <v>15</v>
      </c>
    </row>
    <row r="30" spans="1:12" ht="71.25" customHeight="1">
      <c r="A30" s="2">
        <v>25</v>
      </c>
      <c r="B30" s="9" t="s">
        <v>10</v>
      </c>
      <c r="C30" s="23">
        <f t="shared" si="10"/>
        <v>7240166</v>
      </c>
      <c r="D30" s="23">
        <v>429666</v>
      </c>
      <c r="E30" s="24">
        <v>0</v>
      </c>
      <c r="F30" s="32">
        <v>0</v>
      </c>
      <c r="G30" s="53">
        <v>1200000</v>
      </c>
      <c r="H30" s="58">
        <v>2600000</v>
      </c>
      <c r="I30" s="46">
        <v>1516500</v>
      </c>
      <c r="J30" s="31">
        <v>1494000</v>
      </c>
      <c r="K30" s="24">
        <v>0</v>
      </c>
      <c r="L30" s="15"/>
    </row>
    <row r="31" spans="1:12" ht="136.5" customHeight="1">
      <c r="A31" s="2">
        <v>26</v>
      </c>
      <c r="B31" s="11" t="s">
        <v>25</v>
      </c>
      <c r="C31" s="23">
        <f t="shared" ref="C31:C52" si="12">SUM(D31:J31)</f>
        <v>430000</v>
      </c>
      <c r="D31" s="26">
        <v>0</v>
      </c>
      <c r="E31" s="25">
        <v>430000</v>
      </c>
      <c r="F31" s="32">
        <v>0</v>
      </c>
      <c r="G31" s="24">
        <v>0</v>
      </c>
      <c r="H31" s="76">
        <v>0</v>
      </c>
      <c r="I31" s="48">
        <v>0</v>
      </c>
      <c r="J31" s="32">
        <v>0</v>
      </c>
      <c r="K31" s="26">
        <v>0</v>
      </c>
      <c r="L31" s="18">
        <v>17</v>
      </c>
    </row>
    <row r="32" spans="1:12" ht="63" customHeight="1">
      <c r="A32" s="2">
        <v>27</v>
      </c>
      <c r="B32" s="9" t="s">
        <v>10</v>
      </c>
      <c r="C32" s="23">
        <f t="shared" si="12"/>
        <v>430000</v>
      </c>
      <c r="D32" s="24">
        <v>0</v>
      </c>
      <c r="E32" s="23">
        <v>430000</v>
      </c>
      <c r="F32" s="32">
        <v>0</v>
      </c>
      <c r="G32" s="24">
        <v>0</v>
      </c>
      <c r="H32" s="76">
        <v>0</v>
      </c>
      <c r="I32" s="48">
        <v>0</v>
      </c>
      <c r="J32" s="32">
        <v>0</v>
      </c>
      <c r="K32" s="24">
        <v>0</v>
      </c>
      <c r="L32" s="5"/>
    </row>
    <row r="33" spans="1:12" s="34" customFormat="1" ht="81.75" customHeight="1">
      <c r="A33" s="29">
        <v>28</v>
      </c>
      <c r="B33" s="30" t="s">
        <v>31</v>
      </c>
      <c r="C33" s="31">
        <f t="shared" si="12"/>
        <v>0</v>
      </c>
      <c r="D33" s="32">
        <f t="shared" ref="D33:F35" si="13">D35</f>
        <v>0</v>
      </c>
      <c r="E33" s="32">
        <f t="shared" si="13"/>
        <v>0</v>
      </c>
      <c r="F33" s="32">
        <f t="shared" si="13"/>
        <v>0</v>
      </c>
      <c r="G33" s="24">
        <v>0</v>
      </c>
      <c r="H33" s="77">
        <v>0</v>
      </c>
      <c r="I33" s="50">
        <v>0</v>
      </c>
      <c r="J33" s="50">
        <v>0</v>
      </c>
      <c r="K33" s="41">
        <v>4596360</v>
      </c>
      <c r="L33" s="33">
        <v>10</v>
      </c>
    </row>
    <row r="34" spans="1:12" s="34" customFormat="1" ht="75" customHeight="1">
      <c r="A34" s="29">
        <v>29</v>
      </c>
      <c r="B34" s="30" t="s">
        <v>10</v>
      </c>
      <c r="C34" s="31">
        <f t="shared" si="12"/>
        <v>0</v>
      </c>
      <c r="D34" s="32">
        <f t="shared" si="13"/>
        <v>0</v>
      </c>
      <c r="E34" s="32">
        <f t="shared" si="13"/>
        <v>0</v>
      </c>
      <c r="F34" s="32">
        <f t="shared" si="13"/>
        <v>0</v>
      </c>
      <c r="G34" s="24">
        <v>0</v>
      </c>
      <c r="H34" s="77">
        <v>0</v>
      </c>
      <c r="I34" s="50">
        <v>0</v>
      </c>
      <c r="J34" s="50">
        <v>0</v>
      </c>
      <c r="K34" s="41">
        <v>0</v>
      </c>
      <c r="L34" s="33"/>
    </row>
    <row r="35" spans="1:12" s="34" customFormat="1" ht="51" customHeight="1">
      <c r="A35" s="29">
        <v>30</v>
      </c>
      <c r="B35" s="30" t="s">
        <v>11</v>
      </c>
      <c r="C35" s="31">
        <f t="shared" si="12"/>
        <v>0</v>
      </c>
      <c r="D35" s="32">
        <f t="shared" si="13"/>
        <v>0</v>
      </c>
      <c r="E35" s="32">
        <f t="shared" si="13"/>
        <v>0</v>
      </c>
      <c r="F35" s="32">
        <f t="shared" si="13"/>
        <v>0</v>
      </c>
      <c r="G35" s="24">
        <v>0</v>
      </c>
      <c r="H35" s="76">
        <v>0</v>
      </c>
      <c r="I35" s="48">
        <v>0</v>
      </c>
      <c r="J35" s="48">
        <v>0</v>
      </c>
      <c r="K35" s="32">
        <v>0</v>
      </c>
      <c r="L35" s="33"/>
    </row>
    <row r="36" spans="1:12" ht="75" customHeight="1">
      <c r="A36" s="2">
        <v>31</v>
      </c>
      <c r="B36" s="11" t="s">
        <v>32</v>
      </c>
      <c r="C36" s="23">
        <f t="shared" si="12"/>
        <v>4019458</v>
      </c>
      <c r="D36" s="26">
        <v>0</v>
      </c>
      <c r="E36" s="26">
        <v>0</v>
      </c>
      <c r="F36" s="32">
        <v>0</v>
      </c>
      <c r="G36" s="23">
        <v>1380949</v>
      </c>
      <c r="H36" s="58">
        <v>1032909</v>
      </c>
      <c r="I36" s="46">
        <v>808800</v>
      </c>
      <c r="J36" s="31">
        <v>796800</v>
      </c>
      <c r="K36" s="26">
        <v>0</v>
      </c>
      <c r="L36" s="18">
        <v>9</v>
      </c>
    </row>
    <row r="37" spans="1:12" ht="71.25" customHeight="1">
      <c r="A37" s="2">
        <v>32</v>
      </c>
      <c r="B37" s="9" t="s">
        <v>10</v>
      </c>
      <c r="C37" s="23">
        <f t="shared" si="12"/>
        <v>4019458</v>
      </c>
      <c r="D37" s="24">
        <v>0</v>
      </c>
      <c r="E37" s="24">
        <v>0</v>
      </c>
      <c r="F37" s="32">
        <v>0</v>
      </c>
      <c r="G37" s="23">
        <v>1380949</v>
      </c>
      <c r="H37" s="58">
        <v>1032909</v>
      </c>
      <c r="I37" s="46">
        <v>808800</v>
      </c>
      <c r="J37" s="31">
        <v>796800</v>
      </c>
      <c r="K37" s="24">
        <v>0</v>
      </c>
      <c r="L37" s="8"/>
    </row>
    <row r="38" spans="1:12" ht="63.75">
      <c r="A38" s="2">
        <v>33</v>
      </c>
      <c r="B38" s="9" t="s">
        <v>33</v>
      </c>
      <c r="C38" s="23">
        <f t="shared" si="12"/>
        <v>2806360</v>
      </c>
      <c r="D38" s="23">
        <v>430000</v>
      </c>
      <c r="E38" s="23">
        <v>2353495</v>
      </c>
      <c r="F38" s="31">
        <v>22865</v>
      </c>
      <c r="G38" s="24">
        <v>0</v>
      </c>
      <c r="H38" s="76">
        <v>0</v>
      </c>
      <c r="I38" s="48">
        <v>0</v>
      </c>
      <c r="J38" s="32">
        <v>0</v>
      </c>
      <c r="K38" s="24">
        <v>0</v>
      </c>
      <c r="L38" s="15" t="s">
        <v>44</v>
      </c>
    </row>
    <row r="39" spans="1:12" ht="73.5" customHeight="1">
      <c r="A39" s="2">
        <v>34</v>
      </c>
      <c r="B39" s="9" t="s">
        <v>10</v>
      </c>
      <c r="C39" s="23">
        <f t="shared" si="12"/>
        <v>2806360</v>
      </c>
      <c r="D39" s="23">
        <v>430000</v>
      </c>
      <c r="E39" s="23">
        <v>2353495</v>
      </c>
      <c r="F39" s="31">
        <v>22865</v>
      </c>
      <c r="G39" s="24">
        <v>0</v>
      </c>
      <c r="H39" s="76">
        <v>0</v>
      </c>
      <c r="I39" s="48">
        <v>0</v>
      </c>
      <c r="J39" s="32">
        <v>0</v>
      </c>
      <c r="K39" s="24">
        <v>0</v>
      </c>
      <c r="L39" s="6"/>
    </row>
    <row r="40" spans="1:12" ht="71.25" customHeight="1">
      <c r="A40" s="2">
        <v>35</v>
      </c>
      <c r="B40" s="40" t="s">
        <v>36</v>
      </c>
      <c r="C40" s="23">
        <f t="shared" si="12"/>
        <v>1317060</v>
      </c>
      <c r="D40" s="24">
        <v>0</v>
      </c>
      <c r="E40" s="24">
        <v>0</v>
      </c>
      <c r="F40" s="31">
        <v>14400</v>
      </c>
      <c r="G40" s="23">
        <v>160000</v>
      </c>
      <c r="H40" s="58">
        <v>380000</v>
      </c>
      <c r="I40" s="46">
        <v>384180</v>
      </c>
      <c r="J40" s="31">
        <v>378480</v>
      </c>
      <c r="K40" s="24">
        <v>0</v>
      </c>
      <c r="L40" s="5"/>
    </row>
    <row r="41" spans="1:12" ht="78" customHeight="1">
      <c r="A41" s="2">
        <v>36</v>
      </c>
      <c r="B41" s="11" t="s">
        <v>10</v>
      </c>
      <c r="C41" s="23">
        <f t="shared" si="12"/>
        <v>1317060</v>
      </c>
      <c r="D41" s="26">
        <v>0</v>
      </c>
      <c r="E41" s="26">
        <v>0</v>
      </c>
      <c r="F41" s="31">
        <v>14400</v>
      </c>
      <c r="G41" s="23">
        <v>160000</v>
      </c>
      <c r="H41" s="58">
        <v>380000</v>
      </c>
      <c r="I41" s="46">
        <v>384180</v>
      </c>
      <c r="J41" s="31">
        <v>378480</v>
      </c>
      <c r="K41" s="26">
        <v>0</v>
      </c>
      <c r="L41" s="13"/>
    </row>
    <row r="42" spans="1:12" ht="83.25" customHeight="1">
      <c r="A42" s="2">
        <v>37</v>
      </c>
      <c r="B42" s="9" t="s">
        <v>45</v>
      </c>
      <c r="C42" s="23">
        <f t="shared" si="12"/>
        <v>116255306.09999999</v>
      </c>
      <c r="D42" s="24">
        <v>0</v>
      </c>
      <c r="E42" s="24">
        <v>0</v>
      </c>
      <c r="F42" s="31">
        <v>33210776</v>
      </c>
      <c r="G42" s="23">
        <f>G43+G44</f>
        <v>83044530.099999994</v>
      </c>
      <c r="H42" s="76">
        <v>0</v>
      </c>
      <c r="I42" s="48">
        <v>0</v>
      </c>
      <c r="J42" s="32">
        <v>0</v>
      </c>
      <c r="K42" s="24">
        <v>0</v>
      </c>
      <c r="L42" s="8">
        <v>10</v>
      </c>
    </row>
    <row r="43" spans="1:12" ht="69" customHeight="1">
      <c r="A43" s="2">
        <v>38</v>
      </c>
      <c r="B43" s="11" t="s">
        <v>10</v>
      </c>
      <c r="C43" s="23">
        <f t="shared" si="12"/>
        <v>6357827.8499999996</v>
      </c>
      <c r="D43" s="24">
        <v>0</v>
      </c>
      <c r="E43" s="24">
        <v>0</v>
      </c>
      <c r="F43" s="38">
        <v>3210776</v>
      </c>
      <c r="G43" s="54">
        <v>3147051.85</v>
      </c>
      <c r="H43" s="76">
        <v>0</v>
      </c>
      <c r="I43" s="48">
        <v>0</v>
      </c>
      <c r="J43" s="32">
        <v>0</v>
      </c>
      <c r="K43" s="24">
        <v>0</v>
      </c>
      <c r="L43" s="16"/>
    </row>
    <row r="44" spans="1:12" ht="81.75" customHeight="1">
      <c r="A44" s="2">
        <v>39</v>
      </c>
      <c r="B44" s="9" t="s">
        <v>11</v>
      </c>
      <c r="C44" s="23">
        <f t="shared" si="12"/>
        <v>109897478.25</v>
      </c>
      <c r="D44" s="24">
        <v>0</v>
      </c>
      <c r="E44" s="24">
        <v>0</v>
      </c>
      <c r="F44" s="31">
        <v>30000000</v>
      </c>
      <c r="G44" s="23">
        <v>79897478.25</v>
      </c>
      <c r="H44" s="76">
        <v>0</v>
      </c>
      <c r="I44" s="48">
        <v>0</v>
      </c>
      <c r="J44" s="32">
        <v>0</v>
      </c>
      <c r="K44" s="24">
        <v>0</v>
      </c>
      <c r="L44" s="8"/>
    </row>
    <row r="45" spans="1:12" ht="131.25" customHeight="1">
      <c r="A45" s="2">
        <v>40</v>
      </c>
      <c r="B45" s="9" t="s">
        <v>34</v>
      </c>
      <c r="C45" s="23">
        <f t="shared" si="12"/>
        <v>305843</v>
      </c>
      <c r="D45" s="24">
        <v>0</v>
      </c>
      <c r="E45" s="24">
        <v>0</v>
      </c>
      <c r="F45" s="29">
        <v>0</v>
      </c>
      <c r="G45" s="23">
        <v>305843</v>
      </c>
      <c r="H45" s="76">
        <v>0</v>
      </c>
      <c r="I45" s="48">
        <v>0</v>
      </c>
      <c r="J45" s="32">
        <v>0</v>
      </c>
      <c r="K45" s="24">
        <v>0</v>
      </c>
      <c r="L45" s="8">
        <v>11</v>
      </c>
    </row>
    <row r="46" spans="1:12" ht="63.75" customHeight="1">
      <c r="A46" s="2">
        <v>41</v>
      </c>
      <c r="B46" s="9" t="s">
        <v>10</v>
      </c>
      <c r="C46" s="23">
        <f t="shared" si="12"/>
        <v>305843</v>
      </c>
      <c r="D46" s="24">
        <v>0</v>
      </c>
      <c r="E46" s="24">
        <v>0</v>
      </c>
      <c r="F46" s="29">
        <v>0</v>
      </c>
      <c r="G46" s="23">
        <v>305843</v>
      </c>
      <c r="H46" s="76">
        <v>0</v>
      </c>
      <c r="I46" s="48">
        <v>0</v>
      </c>
      <c r="J46" s="32">
        <v>0</v>
      </c>
      <c r="K46" s="24">
        <v>0</v>
      </c>
      <c r="L46" s="8"/>
    </row>
    <row r="47" spans="1:12" ht="73.5" customHeight="1">
      <c r="A47" s="2">
        <v>42</v>
      </c>
      <c r="B47" s="9" t="s">
        <v>35</v>
      </c>
      <c r="C47" s="23">
        <f t="shared" si="12"/>
        <v>7418900</v>
      </c>
      <c r="D47" s="24">
        <v>0</v>
      </c>
      <c r="E47" s="24">
        <v>0</v>
      </c>
      <c r="F47" s="24">
        <v>0</v>
      </c>
      <c r="G47" s="23">
        <v>0</v>
      </c>
      <c r="H47" s="58">
        <v>2000000</v>
      </c>
      <c r="I47" s="46">
        <v>2729700</v>
      </c>
      <c r="J47" s="31">
        <v>2689200</v>
      </c>
      <c r="K47" s="24">
        <v>0</v>
      </c>
      <c r="L47" s="8">
        <v>12</v>
      </c>
    </row>
    <row r="48" spans="1:12" ht="72.75" customHeight="1">
      <c r="A48" s="2">
        <v>43</v>
      </c>
      <c r="B48" s="9" t="s">
        <v>10</v>
      </c>
      <c r="C48" s="23">
        <f t="shared" si="12"/>
        <v>7418900</v>
      </c>
      <c r="D48" s="24">
        <v>0</v>
      </c>
      <c r="E48" s="24">
        <v>0</v>
      </c>
      <c r="F48" s="24">
        <v>0</v>
      </c>
      <c r="G48" s="23">
        <v>0</v>
      </c>
      <c r="H48" s="58">
        <v>2000000</v>
      </c>
      <c r="I48" s="46">
        <v>2729700</v>
      </c>
      <c r="J48" s="31">
        <v>2689200</v>
      </c>
      <c r="K48" s="24">
        <v>0</v>
      </c>
      <c r="L48" s="5"/>
    </row>
    <row r="49" spans="1:12" s="34" customFormat="1" ht="100.5" customHeight="1">
      <c r="A49" s="29">
        <v>44</v>
      </c>
      <c r="B49" s="30" t="s">
        <v>38</v>
      </c>
      <c r="C49" s="31">
        <f t="shared" si="12"/>
        <v>2422218.9</v>
      </c>
      <c r="D49" s="32">
        <v>0</v>
      </c>
      <c r="E49" s="32">
        <v>0</v>
      </c>
      <c r="F49" s="32">
        <v>0</v>
      </c>
      <c r="G49" s="23">
        <v>2422218.9</v>
      </c>
      <c r="H49" s="76">
        <v>0</v>
      </c>
      <c r="I49" s="48">
        <v>0</v>
      </c>
      <c r="J49" s="32">
        <v>0</v>
      </c>
      <c r="K49" s="32">
        <v>0</v>
      </c>
      <c r="L49" s="51">
        <v>10</v>
      </c>
    </row>
    <row r="50" spans="1:12" ht="72.75" customHeight="1">
      <c r="A50" s="2">
        <v>45</v>
      </c>
      <c r="B50" s="9" t="s">
        <v>10</v>
      </c>
      <c r="C50" s="23">
        <f t="shared" si="12"/>
        <v>2422218.9</v>
      </c>
      <c r="D50" s="24">
        <v>0</v>
      </c>
      <c r="E50" s="24">
        <v>0</v>
      </c>
      <c r="F50" s="32">
        <v>0</v>
      </c>
      <c r="G50" s="23">
        <v>2422218.9</v>
      </c>
      <c r="H50" s="76">
        <v>0</v>
      </c>
      <c r="I50" s="48">
        <v>0</v>
      </c>
      <c r="J50" s="32">
        <v>0</v>
      </c>
      <c r="K50" s="24">
        <v>0</v>
      </c>
      <c r="L50" s="5"/>
    </row>
    <row r="51" spans="1:12" ht="72.75" customHeight="1">
      <c r="A51" s="29">
        <v>46</v>
      </c>
      <c r="B51" s="4" t="s">
        <v>37</v>
      </c>
      <c r="C51" s="23">
        <f t="shared" si="12"/>
        <v>121199</v>
      </c>
      <c r="D51" s="24">
        <v>0</v>
      </c>
      <c r="E51" s="24">
        <v>0</v>
      </c>
      <c r="F51" s="24">
        <v>0</v>
      </c>
      <c r="G51" s="23">
        <v>21200</v>
      </c>
      <c r="H51" s="58">
        <v>99999</v>
      </c>
      <c r="I51" s="24">
        <v>0</v>
      </c>
      <c r="J51" s="24">
        <v>0</v>
      </c>
      <c r="K51" s="24">
        <v>0</v>
      </c>
      <c r="L51" s="5">
        <v>13</v>
      </c>
    </row>
    <row r="52" spans="1:12" ht="72.75" customHeight="1">
      <c r="A52" s="2">
        <v>47</v>
      </c>
      <c r="B52" s="9" t="s">
        <v>10</v>
      </c>
      <c r="C52" s="23">
        <f t="shared" si="12"/>
        <v>121199</v>
      </c>
      <c r="D52" s="24">
        <v>0</v>
      </c>
      <c r="E52" s="24">
        <v>0</v>
      </c>
      <c r="F52" s="24">
        <v>0</v>
      </c>
      <c r="G52" s="23">
        <v>21200</v>
      </c>
      <c r="H52" s="58">
        <v>99999</v>
      </c>
      <c r="I52" s="24">
        <v>0</v>
      </c>
      <c r="J52" s="24">
        <v>0</v>
      </c>
      <c r="K52" s="24">
        <v>0</v>
      </c>
      <c r="L52" s="5"/>
    </row>
    <row r="53" spans="1:12" ht="15.75">
      <c r="A53" s="29">
        <v>48</v>
      </c>
      <c r="B53" s="66" t="s">
        <v>48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60" customHeight="1">
      <c r="A54" s="2">
        <v>49</v>
      </c>
      <c r="B54" s="4" t="s">
        <v>28</v>
      </c>
      <c r="C54" s="27">
        <f>SUM(D54:J54)</f>
        <v>4266503.75</v>
      </c>
      <c r="D54" s="20">
        <f>D55</f>
        <v>0</v>
      </c>
      <c r="E54" s="20">
        <f t="shared" ref="E54:K54" si="14">E55</f>
        <v>0</v>
      </c>
      <c r="F54" s="37">
        <f t="shared" si="14"/>
        <v>0</v>
      </c>
      <c r="G54" s="19">
        <f t="shared" si="14"/>
        <v>459930</v>
      </c>
      <c r="H54" s="74">
        <f t="shared" si="14"/>
        <v>3806573.75</v>
      </c>
      <c r="I54" s="45">
        <f t="shared" si="14"/>
        <v>0</v>
      </c>
      <c r="J54" s="37">
        <f t="shared" si="14"/>
        <v>0</v>
      </c>
      <c r="K54" s="20">
        <f t="shared" si="14"/>
        <v>0</v>
      </c>
      <c r="L54" s="5"/>
    </row>
    <row r="55" spans="1:12" ht="67.5" customHeight="1">
      <c r="A55" s="29">
        <v>50</v>
      </c>
      <c r="B55" s="11" t="s">
        <v>5</v>
      </c>
      <c r="C55" s="25">
        <f>SUM(D55:J55)</f>
        <v>4266503.75</v>
      </c>
      <c r="D55" s="26">
        <f>D57</f>
        <v>0</v>
      </c>
      <c r="E55" s="26">
        <f t="shared" ref="E55:K55" si="15">E57</f>
        <v>0</v>
      </c>
      <c r="F55" s="32">
        <f t="shared" si="15"/>
        <v>0</v>
      </c>
      <c r="G55" s="23">
        <f t="shared" si="15"/>
        <v>459930</v>
      </c>
      <c r="H55" s="58">
        <f t="shared" si="15"/>
        <v>3806573.75</v>
      </c>
      <c r="I55" s="48">
        <f t="shared" si="15"/>
        <v>0</v>
      </c>
      <c r="J55" s="32">
        <f t="shared" si="15"/>
        <v>0</v>
      </c>
      <c r="K55" s="26">
        <f t="shared" si="15"/>
        <v>0</v>
      </c>
      <c r="L55" s="13"/>
    </row>
    <row r="56" spans="1:12">
      <c r="A56" s="2">
        <v>51</v>
      </c>
      <c r="B56" s="65" t="s">
        <v>12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2" ht="58.5" customHeight="1">
      <c r="A57" s="29">
        <v>52</v>
      </c>
      <c r="B57" s="10" t="s">
        <v>27</v>
      </c>
      <c r="C57" s="27">
        <f t="shared" ref="C57:C62" si="16">SUM(D57:J57)</f>
        <v>4266503.75</v>
      </c>
      <c r="D57" s="28">
        <f>D59</f>
        <v>0</v>
      </c>
      <c r="E57" s="28">
        <f t="shared" ref="E57:K57" si="17">E59</f>
        <v>0</v>
      </c>
      <c r="F57" s="37">
        <f t="shared" si="17"/>
        <v>0</v>
      </c>
      <c r="G57" s="19">
        <f t="shared" si="17"/>
        <v>459930</v>
      </c>
      <c r="H57" s="74">
        <f t="shared" si="17"/>
        <v>3806573.75</v>
      </c>
      <c r="I57" s="45">
        <f t="shared" si="17"/>
        <v>0</v>
      </c>
      <c r="J57" s="37">
        <f t="shared" si="17"/>
        <v>0</v>
      </c>
      <c r="K57" s="28">
        <f t="shared" si="17"/>
        <v>0</v>
      </c>
      <c r="L57" s="13"/>
    </row>
    <row r="58" spans="1:12" ht="60" customHeight="1">
      <c r="A58" s="2">
        <v>53</v>
      </c>
      <c r="B58" s="9" t="s">
        <v>30</v>
      </c>
      <c r="C58" s="25">
        <f t="shared" si="16"/>
        <v>4266503.75</v>
      </c>
      <c r="D58" s="24">
        <v>0</v>
      </c>
      <c r="E58" s="24">
        <v>0</v>
      </c>
      <c r="F58" s="32">
        <v>0</v>
      </c>
      <c r="G58" s="23">
        <v>459930</v>
      </c>
      <c r="H58" s="58">
        <v>3806573.75</v>
      </c>
      <c r="I58" s="48">
        <v>0</v>
      </c>
      <c r="J58" s="32">
        <v>0</v>
      </c>
      <c r="K58" s="24">
        <v>0</v>
      </c>
      <c r="L58" s="15" t="s">
        <v>43</v>
      </c>
    </row>
    <row r="59" spans="1:12" ht="64.5" customHeight="1">
      <c r="A59" s="29">
        <v>54</v>
      </c>
      <c r="B59" s="11" t="s">
        <v>5</v>
      </c>
      <c r="C59" s="25">
        <f t="shared" si="16"/>
        <v>4266503.75</v>
      </c>
      <c r="D59" s="24">
        <v>0</v>
      </c>
      <c r="E59" s="24">
        <v>0</v>
      </c>
      <c r="F59" s="32">
        <v>0</v>
      </c>
      <c r="G59" s="23">
        <v>459930</v>
      </c>
      <c r="H59" s="58">
        <v>3806573.75</v>
      </c>
      <c r="I59" s="48">
        <v>0</v>
      </c>
      <c r="J59" s="32">
        <v>0</v>
      </c>
      <c r="K59" s="24">
        <v>0</v>
      </c>
      <c r="L59" s="5"/>
    </row>
    <row r="60" spans="1:12" ht="15.75">
      <c r="A60" s="2">
        <v>55</v>
      </c>
      <c r="B60" s="64" t="s">
        <v>49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1:12" ht="68.25" customHeight="1">
      <c r="A61" s="29">
        <v>56</v>
      </c>
      <c r="B61" s="4" t="s">
        <v>24</v>
      </c>
      <c r="C61" s="27">
        <f t="shared" si="16"/>
        <v>22855973.600000001</v>
      </c>
      <c r="D61" s="19">
        <f>D62</f>
        <v>2630590</v>
      </c>
      <c r="E61" s="19">
        <f t="shared" ref="E61:K61" si="18">E62</f>
        <v>1056740</v>
      </c>
      <c r="F61" s="21">
        <f t="shared" si="18"/>
        <v>99900</v>
      </c>
      <c r="G61" s="19">
        <f t="shared" si="18"/>
        <v>1601728.4</v>
      </c>
      <c r="H61" s="74">
        <f t="shared" si="18"/>
        <v>5473562.2000000002</v>
      </c>
      <c r="I61" s="44">
        <f t="shared" si="18"/>
        <v>6008744</v>
      </c>
      <c r="J61" s="21">
        <f t="shared" si="18"/>
        <v>5984709</v>
      </c>
      <c r="K61" s="19">
        <f t="shared" si="18"/>
        <v>0</v>
      </c>
      <c r="L61" s="5"/>
    </row>
    <row r="62" spans="1:12" ht="63.75" customHeight="1">
      <c r="A62" s="2">
        <v>57</v>
      </c>
      <c r="B62" s="11" t="s">
        <v>5</v>
      </c>
      <c r="C62" s="27">
        <f t="shared" si="16"/>
        <v>22855973.600000001</v>
      </c>
      <c r="D62" s="19">
        <f>D64</f>
        <v>2630590</v>
      </c>
      <c r="E62" s="19">
        <f>E64</f>
        <v>1056740</v>
      </c>
      <c r="F62" s="21">
        <f t="shared" ref="F62:K62" si="19">F64</f>
        <v>99900</v>
      </c>
      <c r="G62" s="19">
        <f t="shared" si="19"/>
        <v>1601728.4</v>
      </c>
      <c r="H62" s="74">
        <f t="shared" si="19"/>
        <v>5473562.2000000002</v>
      </c>
      <c r="I62" s="44">
        <f t="shared" si="19"/>
        <v>6008744</v>
      </c>
      <c r="J62" s="21">
        <f t="shared" si="19"/>
        <v>5984709</v>
      </c>
      <c r="K62" s="19">
        <f t="shared" si="19"/>
        <v>0</v>
      </c>
      <c r="L62" s="5"/>
    </row>
    <row r="63" spans="1:12">
      <c r="A63" s="29">
        <v>58</v>
      </c>
      <c r="B63" s="63" t="s">
        <v>13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</row>
    <row r="64" spans="1:12" ht="73.5" customHeight="1">
      <c r="A64" s="2">
        <v>59</v>
      </c>
      <c r="B64" s="4" t="s">
        <v>27</v>
      </c>
      <c r="C64" s="19">
        <f>SUM(D64:J64)</f>
        <v>22855973.600000001</v>
      </c>
      <c r="D64" s="19">
        <f>D66+D68+D70+D72+D74</f>
        <v>2630590</v>
      </c>
      <c r="E64" s="19">
        <f t="shared" ref="E64:J64" si="20">E66+E68+E70+E72+E74</f>
        <v>1056740</v>
      </c>
      <c r="F64" s="21">
        <f t="shared" si="20"/>
        <v>99900</v>
      </c>
      <c r="G64" s="19">
        <f t="shared" si="20"/>
        <v>1601728.4</v>
      </c>
      <c r="H64" s="74">
        <f>H66+H68+H70+H72+H74</f>
        <v>5473562.2000000002</v>
      </c>
      <c r="I64" s="44">
        <f t="shared" si="20"/>
        <v>6008744</v>
      </c>
      <c r="J64" s="21">
        <f t="shared" si="20"/>
        <v>5984709</v>
      </c>
      <c r="K64" s="19">
        <f>K66+K68+K70+K72+K74</f>
        <v>0</v>
      </c>
      <c r="L64" s="14"/>
    </row>
    <row r="65" spans="1:12" ht="93" customHeight="1">
      <c r="A65" s="29">
        <v>60</v>
      </c>
      <c r="B65" s="11" t="s">
        <v>23</v>
      </c>
      <c r="C65" s="23">
        <f t="shared" ref="C65:C74" si="21">SUM(D65:J65)</f>
        <v>19397425.199999999</v>
      </c>
      <c r="D65" s="25">
        <v>296604</v>
      </c>
      <c r="E65" s="25">
        <v>630030</v>
      </c>
      <c r="F65" s="31">
        <v>0</v>
      </c>
      <c r="G65" s="23">
        <v>1303776</v>
      </c>
      <c r="H65" s="58">
        <v>5173562.2</v>
      </c>
      <c r="I65" s="46">
        <v>6008744</v>
      </c>
      <c r="J65" s="31">
        <v>5984709</v>
      </c>
      <c r="K65" s="25">
        <v>0</v>
      </c>
      <c r="L65" s="18" t="s">
        <v>42</v>
      </c>
    </row>
    <row r="66" spans="1:12" ht="76.5" customHeight="1">
      <c r="A66" s="2">
        <v>61</v>
      </c>
      <c r="B66" s="9" t="s">
        <v>10</v>
      </c>
      <c r="C66" s="23">
        <f t="shared" si="21"/>
        <v>19397425.199999999</v>
      </c>
      <c r="D66" s="23">
        <v>296604</v>
      </c>
      <c r="E66" s="23">
        <v>630030</v>
      </c>
      <c r="F66" s="31">
        <v>0</v>
      </c>
      <c r="G66" s="23">
        <v>1303776</v>
      </c>
      <c r="H66" s="58">
        <v>5173562.2</v>
      </c>
      <c r="I66" s="46">
        <v>6008744</v>
      </c>
      <c r="J66" s="31">
        <v>5984709</v>
      </c>
      <c r="K66" s="23">
        <v>0</v>
      </c>
      <c r="L66" s="5"/>
    </row>
    <row r="67" spans="1:12" ht="83.25" customHeight="1">
      <c r="A67" s="29">
        <v>62</v>
      </c>
      <c r="B67" s="11" t="s">
        <v>22</v>
      </c>
      <c r="C67" s="23">
        <f t="shared" si="21"/>
        <v>1118033</v>
      </c>
      <c r="D67" s="25">
        <v>818033</v>
      </c>
      <c r="E67" s="25">
        <v>0</v>
      </c>
      <c r="F67" s="31">
        <v>0</v>
      </c>
      <c r="G67" s="23">
        <v>0</v>
      </c>
      <c r="H67" s="58">
        <v>300000</v>
      </c>
      <c r="I67" s="46">
        <v>0</v>
      </c>
      <c r="J67" s="31">
        <v>0</v>
      </c>
      <c r="K67" s="25">
        <v>0</v>
      </c>
      <c r="L67" s="18" t="s">
        <v>41</v>
      </c>
    </row>
    <row r="68" spans="1:12" ht="62.25" customHeight="1">
      <c r="A68" s="2">
        <v>63</v>
      </c>
      <c r="B68" s="9" t="s">
        <v>10</v>
      </c>
      <c r="C68" s="23">
        <f t="shared" si="21"/>
        <v>1118033</v>
      </c>
      <c r="D68" s="23">
        <v>818033</v>
      </c>
      <c r="E68" s="23">
        <v>0</v>
      </c>
      <c r="F68" s="31">
        <v>0</v>
      </c>
      <c r="G68" s="23">
        <v>0</v>
      </c>
      <c r="H68" s="58">
        <v>300000</v>
      </c>
      <c r="I68" s="46">
        <v>0</v>
      </c>
      <c r="J68" s="31">
        <v>0</v>
      </c>
      <c r="K68" s="23">
        <v>0</v>
      </c>
      <c r="L68" s="5"/>
    </row>
    <row r="69" spans="1:12" ht="108.75" customHeight="1">
      <c r="A69" s="29">
        <v>64</v>
      </c>
      <c r="B69" s="11" t="s">
        <v>21</v>
      </c>
      <c r="C69" s="23">
        <f t="shared" si="21"/>
        <v>445914</v>
      </c>
      <c r="D69" s="25">
        <v>404200</v>
      </c>
      <c r="E69" s="25">
        <v>41714</v>
      </c>
      <c r="F69" s="31">
        <v>0</v>
      </c>
      <c r="G69" s="23">
        <v>0</v>
      </c>
      <c r="H69" s="58">
        <v>0</v>
      </c>
      <c r="I69" s="46">
        <v>0</v>
      </c>
      <c r="J69" s="31">
        <v>0</v>
      </c>
      <c r="K69" s="25">
        <v>0</v>
      </c>
      <c r="L69" s="18">
        <v>56</v>
      </c>
    </row>
    <row r="70" spans="1:12" ht="74.25" customHeight="1">
      <c r="A70" s="2">
        <v>65</v>
      </c>
      <c r="B70" s="9" t="s">
        <v>10</v>
      </c>
      <c r="C70" s="23">
        <f t="shared" si="21"/>
        <v>445914</v>
      </c>
      <c r="D70" s="23">
        <v>404200</v>
      </c>
      <c r="E70" s="23">
        <v>41714</v>
      </c>
      <c r="F70" s="31">
        <v>0</v>
      </c>
      <c r="G70" s="23">
        <v>0</v>
      </c>
      <c r="H70" s="58">
        <v>0</v>
      </c>
      <c r="I70" s="46">
        <v>0</v>
      </c>
      <c r="J70" s="31">
        <v>0</v>
      </c>
      <c r="K70" s="23">
        <v>0</v>
      </c>
      <c r="L70" s="5"/>
    </row>
    <row r="71" spans="1:12" ht="93" customHeight="1">
      <c r="A71" s="29">
        <v>66</v>
      </c>
      <c r="B71" s="11" t="s">
        <v>20</v>
      </c>
      <c r="C71" s="23">
        <f t="shared" si="21"/>
        <v>1066352.3999999999</v>
      </c>
      <c r="D71" s="25">
        <v>538500</v>
      </c>
      <c r="E71" s="25">
        <v>130000</v>
      </c>
      <c r="F71" s="31">
        <v>99900</v>
      </c>
      <c r="G71" s="23">
        <v>297952.40000000002</v>
      </c>
      <c r="H71" s="58">
        <v>0</v>
      </c>
      <c r="I71" s="46">
        <v>0</v>
      </c>
      <c r="J71" s="31">
        <v>0</v>
      </c>
      <c r="K71" s="25">
        <v>0</v>
      </c>
      <c r="L71" s="18" t="s">
        <v>40</v>
      </c>
    </row>
    <row r="72" spans="1:12" ht="63.75" customHeight="1">
      <c r="A72" s="2">
        <v>67</v>
      </c>
      <c r="B72" s="9" t="s">
        <v>10</v>
      </c>
      <c r="C72" s="23">
        <f t="shared" si="21"/>
        <v>1066352.3999999999</v>
      </c>
      <c r="D72" s="23">
        <v>538500</v>
      </c>
      <c r="E72" s="23">
        <v>130000</v>
      </c>
      <c r="F72" s="31">
        <v>99900</v>
      </c>
      <c r="G72" s="23">
        <v>297952.40000000002</v>
      </c>
      <c r="H72" s="58">
        <v>0</v>
      </c>
      <c r="I72" s="46">
        <v>0</v>
      </c>
      <c r="J72" s="31">
        <v>0</v>
      </c>
      <c r="K72" s="23">
        <v>0</v>
      </c>
      <c r="L72" s="5"/>
    </row>
    <row r="73" spans="1:12" ht="72.75" customHeight="1">
      <c r="A73" s="29">
        <v>68</v>
      </c>
      <c r="B73" s="10" t="s">
        <v>19</v>
      </c>
      <c r="C73" s="23">
        <f t="shared" si="21"/>
        <v>828249</v>
      </c>
      <c r="D73" s="25">
        <v>573253</v>
      </c>
      <c r="E73" s="25">
        <v>254996</v>
      </c>
      <c r="F73" s="31">
        <v>0</v>
      </c>
      <c r="G73" s="23">
        <v>0</v>
      </c>
      <c r="H73" s="58">
        <v>0</v>
      </c>
      <c r="I73" s="46">
        <v>0</v>
      </c>
      <c r="J73" s="31">
        <v>0</v>
      </c>
      <c r="K73" s="25">
        <v>0</v>
      </c>
      <c r="L73" s="18" t="s">
        <v>39</v>
      </c>
    </row>
    <row r="74" spans="1:12" ht="57.75" customHeight="1">
      <c r="A74" s="2">
        <v>69</v>
      </c>
      <c r="B74" s="9" t="s">
        <v>10</v>
      </c>
      <c r="C74" s="23">
        <f t="shared" si="21"/>
        <v>828249</v>
      </c>
      <c r="D74" s="23">
        <v>573253</v>
      </c>
      <c r="E74" s="23">
        <v>254996</v>
      </c>
      <c r="F74" s="32">
        <v>0</v>
      </c>
      <c r="G74" s="24">
        <v>0</v>
      </c>
      <c r="H74" s="76">
        <v>0</v>
      </c>
      <c r="I74" s="48">
        <v>0</v>
      </c>
      <c r="J74" s="32">
        <v>0</v>
      </c>
      <c r="K74" s="24">
        <v>0</v>
      </c>
      <c r="L74" s="5"/>
    </row>
  </sheetData>
  <mergeCells count="13">
    <mergeCell ref="A3:A4"/>
    <mergeCell ref="B15:L15"/>
    <mergeCell ref="B3:B4"/>
    <mergeCell ref="L3:L4"/>
    <mergeCell ref="C3:K3"/>
    <mergeCell ref="I1:L1"/>
    <mergeCell ref="D2:I2"/>
    <mergeCell ref="B19:L19"/>
    <mergeCell ref="B22:L22"/>
    <mergeCell ref="B63:L63"/>
    <mergeCell ref="B60:L60"/>
    <mergeCell ref="B56:L56"/>
    <mergeCell ref="B53:L53"/>
  </mergeCells>
  <phoneticPr fontId="11" type="noConversion"/>
  <pageMargins left="0.39370078740157483" right="0.19685039370078741" top="0.39370078740157483" bottom="0.39370078740157483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2018-06-13T06:03:16Z</cp:lastPrinted>
  <dcterms:created xsi:type="dcterms:W3CDTF">2006-09-28T05:33:49Z</dcterms:created>
  <dcterms:modified xsi:type="dcterms:W3CDTF">2018-11-08T09:46:38Z</dcterms:modified>
</cp:coreProperties>
</file>