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<sst xmlns="http://schemas.openxmlformats.org/spreadsheetml/2006/main" count="137" uniqueCount="135">
  <si>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</si>
  <si>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</si>
  <si>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</si>
  <si>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</si>
  <si>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</si>
  <si>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</si>
  <si>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</si>
  <si>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</si>
  <si>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</si>
  <si>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</si>
  <si>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</si>
  <si>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</si>
  <si>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</si>
  <si>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</si>
  <si>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</si>
  <si>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</si>
  <si>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</si>
  <si>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</si>
  <si>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</si>
  <si>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</si>
  <si>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</si>
  <si>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</si>
  <si>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</si>
  <si>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</si>
  <si>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</si>
  <si>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</si>
  <si>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</si>
  <si>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</si>
  <si>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</si>
  <si>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</si>
  <si>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</si>
  <si>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</si>
  <si>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</si>
  <si>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</si>
  <si>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</si>
  <si>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</si>
  <si>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</si>
  <si>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</si>
  <si>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</si>
  <si>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</si>
  <si>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</si>
  <si>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</si>
  <si>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</si>
  <si>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</si>
  <si>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</si>
  <si>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</si>
  <si>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</si>
  <si>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</si>
  <si>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</si>
  <si>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</si>
  <si>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</si>
  <si>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</si>
  <si>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</si>
  <si>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</si>
  <si>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</si>
  <si>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</si>
  <si>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</si>
  <si>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</si>
  <si>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</si>
  <si>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</si>
  <si>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</si>
  <si>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</si>
  <si>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</si>
  <si>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</si>
  <si>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</si>
  <si>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</si>
  <si>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</si>
  <si>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</si>
  <si>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</si>
  <si>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</si>
  <si>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</si>
  <si>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</si>
  <si>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</si>
  <si>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</si>
  <si>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</si>
  <si>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</si>
  <si>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</si>
  <si>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</si>
  <si>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</si>
  <si>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</si>
  <si>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</si>
  <si>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</si>
  <si>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</si>
  <si>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</si>
  <si>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</si>
  <si>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</si>
  <si>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</si>
  <si>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</si>
  <si>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</si>
  <si>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</si>
  <si>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</si>
  <si>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</si>
  <si>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</si>
  <si>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</si>
  <si>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</si>
  <si>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</si>
  <si>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</si>
  <si>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</si>
  <si>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</si>
  <si>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</si>
  <si>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</si>
  <si>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</si>
  <si>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</si>
  <si>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</si>
  <si>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</si>
  <si>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</si>
  <si>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</si>
  <si>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</si>
  <si>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</si>
  <si>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</si>
  <si>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</si>
  <si>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</si>
  <si>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</si>
  <si>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</si>
  <si>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</si>
  <si>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</si>
  <si>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</si>
  <si>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</si>
  <si>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</si>
  <si>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</si>
  <si>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</si>
  <si>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</si>
  <si>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</si>
  <si>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</si>
  <si>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</si>
  <si>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t xml:space="preserve"> 2 02 15001 </t>
  </si>
  <si>
    <t xml:space="preserve"> 2 02 15000 </t>
  </si>
  <si>
    <t xml:space="preserve"> 2 02 20000 </t>
  </si>
  <si>
    <t xml:space="preserve">2 02 30000 </t>
  </si>
  <si>
    <t>2 19 60010</t>
  </si>
  <si>
    <t>2 02 40000</t>
  </si>
  <si>
    <t>Исполнение бюджета муниципального образования __городской округ Нижняя Салда_______________</t>
  </si>
  <si>
    <t>по расходам  по состоянию на 01 декабря 2017 года</t>
  </si>
  <si>
    <t>по доходам по состоянию на 01 декабря  2017 года.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</si>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</sst>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 Cyr"/>
      <family val="0"/>
    </font>
    <font>
      <b/>
      <i/>
      <u val="single"/>
      <sz val="10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10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" fontId="11" fillId="0" borderId="1">
      <alignment horizontal="right" wrapText="1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4" applyNumberFormat="1" applyFont="1" applyFill="1" applyBorder="1" applyAlignment="1">
      <alignment horizontal="left" vertical="top" wrapText="1"/>
      <protection/>
    </xf>
    <xf numFmtId="0" fontId="12" fillId="0" borderId="42" xfId="54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4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4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2" fontId="0" fillId="0" borderId="33" xfId="0" applyNumberFormat="1" applyFont="1" applyBorder="1" applyAlignment="1">
      <alignment wrapText="1"/>
    </xf>
    <xf numFmtId="1" fontId="1" fillId="0" borderId="57" xfId="33" applyNumberFormat="1" applyFont="1" applyBorder="1" applyProtection="1">
      <alignment horizontal="right" wrapText="1"/>
      <protection/>
    </xf>
    <xf numFmtId="1" fontId="1" fillId="0" borderId="58" xfId="33" applyNumberFormat="1" applyFont="1" applyBorder="1" applyProtection="1">
      <alignment horizontal="right" wrapText="1"/>
      <protection/>
    </xf>
    <xf numFmtId="1" fontId="1" fillId="0" borderId="59" xfId="33" applyNumberFormat="1" applyFont="1" applyBorder="1" applyProtection="1">
      <alignment horizontal="right" wrapText="1"/>
      <protection/>
    </xf>
    <xf numFmtId="1" fontId="0" fillId="0" borderId="60" xfId="0" applyNumberFormat="1" applyFont="1" applyBorder="1" applyAlignment="1">
      <alignment/>
    </xf>
    <xf numFmtId="1" fontId="0" fillId="0" borderId="61" xfId="0" applyNumberFormat="1" applyFont="1" applyBorder="1" applyAlignment="1">
      <alignment/>
    </xf>
    <xf numFmtId="4" fontId="18" fillId="0" borderId="59" xfId="33" applyNumberFormat="1" applyFont="1" applyBorder="1" applyProtection="1">
      <alignment horizontal="right" wrapText="1"/>
      <protection/>
    </xf>
    <xf numFmtId="1" fontId="0" fillId="0" borderId="15" xfId="0" applyNumberFormat="1" applyFont="1" applyBorder="1" applyAlignment="1">
      <alignment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right"/>
      <protection/>
    </xf>
    <xf numFmtId="2" fontId="0" fillId="0" borderId="0" xfId="53" applyNumberFormat="1" applyFont="1" applyFill="1">
      <alignment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180" fontId="0" fillId="0" borderId="62" xfId="53" applyNumberFormat="1" applyFont="1" applyFill="1" applyBorder="1" applyAlignment="1">
      <alignment horizontal="center" vertical="center"/>
      <protection/>
    </xf>
    <xf numFmtId="0" fontId="0" fillId="0" borderId="63" xfId="53" applyFont="1" applyFill="1" applyBorder="1">
      <alignment/>
      <protection/>
    </xf>
    <xf numFmtId="180" fontId="0" fillId="0" borderId="17" xfId="53" applyNumberFormat="1" applyFont="1" applyFill="1" applyBorder="1" applyAlignment="1">
      <alignment horizontal="center" vertical="center"/>
      <protection/>
    </xf>
    <xf numFmtId="0" fontId="0" fillId="0" borderId="47" xfId="53" applyFont="1" applyFill="1" applyBorder="1" applyAlignment="1">
      <alignment wrapText="1"/>
      <protection/>
    </xf>
    <xf numFmtId="0" fontId="0" fillId="0" borderId="47" xfId="53" applyFont="1" applyFill="1" applyBorder="1" applyAlignment="1">
      <alignment horizontal="left" wrapText="1"/>
      <protection/>
    </xf>
    <xf numFmtId="180" fontId="0" fillId="0" borderId="64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wrapText="1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wrapText="1"/>
      <protection/>
    </xf>
    <xf numFmtId="49" fontId="0" fillId="0" borderId="17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>
      <alignment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wrapText="1"/>
      <protection/>
    </xf>
    <xf numFmtId="49" fontId="1" fillId="0" borderId="17" xfId="53" applyNumberFormat="1" applyFont="1" applyFill="1" applyBorder="1" applyAlignment="1">
      <alignment horizontal="center"/>
      <protection/>
    </xf>
    <xf numFmtId="0" fontId="0" fillId="0" borderId="46" xfId="53" applyFont="1" applyFill="1" applyBorder="1">
      <alignment/>
      <protection/>
    </xf>
    <xf numFmtId="49" fontId="14" fillId="0" borderId="23" xfId="53" applyNumberFormat="1" applyFont="1" applyFill="1" applyBorder="1" applyAlignment="1">
      <alignment horizontal="center" vertical="center"/>
      <protection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0" fontId="13" fillId="0" borderId="0" xfId="53" applyFont="1" applyFill="1">
      <alignment/>
      <protection/>
    </xf>
    <xf numFmtId="2" fontId="13" fillId="0" borderId="0" xfId="53" applyNumberFormat="1" applyFont="1" applyFill="1">
      <alignment/>
      <protection/>
    </xf>
    <xf numFmtId="49" fontId="1" fillId="0" borderId="62" xfId="53" applyNumberFormat="1" applyFont="1" applyFill="1" applyBorder="1" applyAlignment="1">
      <alignment horizontal="center" vertical="center"/>
      <protection/>
    </xf>
    <xf numFmtId="0" fontId="1" fillId="0" borderId="62" xfId="53" applyNumberFormat="1" applyFont="1" applyFill="1" applyBorder="1" applyAlignment="1">
      <alignment horizontal="left" vertical="center" wrapText="1"/>
      <protection/>
    </xf>
    <xf numFmtId="0" fontId="6" fillId="0" borderId="17" xfId="53" applyFont="1" applyFill="1" applyBorder="1" applyAlignment="1">
      <alignment wrapText="1"/>
      <protection/>
    </xf>
    <xf numFmtId="0" fontId="15" fillId="0" borderId="17" xfId="53" applyFont="1" applyFill="1" applyBorder="1">
      <alignment/>
      <protection/>
    </xf>
    <xf numFmtId="0" fontId="15" fillId="0" borderId="12" xfId="53" applyFont="1" applyFill="1" applyBorder="1" applyAlignment="1">
      <alignment horizontal="left" wrapText="1"/>
      <protection/>
    </xf>
    <xf numFmtId="0" fontId="1" fillId="0" borderId="12" xfId="53" applyFont="1" applyFill="1" applyBorder="1">
      <alignment/>
      <protection/>
    </xf>
    <xf numFmtId="0" fontId="1" fillId="0" borderId="17" xfId="53" applyFont="1" applyFill="1" applyBorder="1" applyAlignment="1">
      <alignment horizontal="center" wrapText="1"/>
      <protection/>
    </xf>
    <xf numFmtId="0" fontId="6" fillId="0" borderId="12" xfId="53" applyNumberFormat="1" applyFont="1" applyFill="1" applyBorder="1" applyAlignment="1">
      <alignment horizontal="left" wrapText="1"/>
      <protection/>
    </xf>
    <xf numFmtId="0" fontId="1" fillId="0" borderId="56" xfId="53" applyFont="1" applyFill="1" applyBorder="1" applyAlignment="1">
      <alignment horizontal="center" vertical="center"/>
      <protection/>
    </xf>
    <xf numFmtId="0" fontId="1" fillId="0" borderId="46" xfId="53" applyFont="1" applyFill="1" applyBorder="1" applyAlignment="1">
      <alignment wrapText="1"/>
      <protection/>
    </xf>
    <xf numFmtId="0" fontId="1" fillId="0" borderId="56" xfId="53" applyFont="1" applyFill="1" applyBorder="1" applyAlignment="1">
      <alignment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wrapText="1"/>
      <protection/>
    </xf>
    <xf numFmtId="0" fontId="16" fillId="0" borderId="0" xfId="53" applyFont="1" applyFill="1">
      <alignment/>
      <protection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53" applyNumberFormat="1" applyFont="1" applyFill="1">
      <alignment/>
      <protection/>
    </xf>
    <xf numFmtId="4" fontId="57" fillId="0" borderId="59" xfId="33" applyNumberFormat="1" applyFont="1" applyBorder="1" applyProtection="1">
      <alignment horizontal="right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3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65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/>
      <protection/>
    </xf>
    <xf numFmtId="0" fontId="5" fillId="0" borderId="19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 wrapText="1"/>
      <protection/>
    </xf>
    <xf numFmtId="0" fontId="17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0" fillId="0" borderId="19" xfId="53" applyFont="1" applyFill="1" applyBorder="1" applyAlignment="1">
      <alignment horizontal="center"/>
      <protection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8" fillId="0" borderId="0" xfId="53" applyFont="1" applyFill="1" applyAlignment="1">
      <alignment horizontal="center"/>
      <protection/>
    </xf>
    <xf numFmtId="2" fontId="59" fillId="0" borderId="62" xfId="53" applyNumberFormat="1" applyFont="1" applyFill="1" applyBorder="1">
      <alignment/>
      <protection/>
    </xf>
    <xf numFmtId="2" fontId="59" fillId="0" borderId="62" xfId="53" applyNumberFormat="1" applyFont="1" applyFill="1" applyBorder="1" applyAlignment="1">
      <alignment horizontal="right" vertical="center" wrapText="1"/>
      <protection/>
    </xf>
    <xf numFmtId="0" fontId="59" fillId="0" borderId="0" xfId="53" applyFont="1" applyFill="1">
      <alignment/>
      <protection/>
    </xf>
    <xf numFmtId="2" fontId="59" fillId="0" borderId="17" xfId="53" applyNumberFormat="1" applyFont="1" applyFill="1" applyBorder="1" applyAlignment="1">
      <alignment/>
      <protection/>
    </xf>
    <xf numFmtId="2" fontId="59" fillId="0" borderId="17" xfId="53" applyNumberFormat="1" applyFont="1" applyFill="1" applyBorder="1" applyAlignment="1">
      <alignment horizontal="right" wrapText="1"/>
      <protection/>
    </xf>
    <xf numFmtId="2" fontId="59" fillId="0" borderId="62" xfId="53" applyNumberFormat="1" applyFont="1" applyFill="1" applyBorder="1" applyAlignment="1">
      <alignment horizontal="right" wrapText="1"/>
      <protection/>
    </xf>
    <xf numFmtId="2" fontId="59" fillId="0" borderId="17" xfId="53" applyNumberFormat="1" applyFont="1" applyFill="1" applyBorder="1">
      <alignment/>
      <protection/>
    </xf>
    <xf numFmtId="2" fontId="59" fillId="0" borderId="17" xfId="53" applyNumberFormat="1" applyFont="1" applyFill="1" applyBorder="1" applyAlignment="1">
      <alignment horizontal="right" vertical="center" wrapText="1"/>
      <protection/>
    </xf>
    <xf numFmtId="2" fontId="59" fillId="0" borderId="56" xfId="53" applyNumberFormat="1" applyFont="1" applyFill="1" applyBorder="1">
      <alignment/>
      <protection/>
    </xf>
    <xf numFmtId="2" fontId="59" fillId="0" borderId="56" xfId="53" applyNumberFormat="1" applyFont="1" applyFill="1" applyBorder="1" applyAlignment="1">
      <alignment horizontal="right" vertical="center" wrapText="1"/>
      <protection/>
    </xf>
    <xf numFmtId="4" fontId="60" fillId="0" borderId="13" xfId="53" applyNumberFormat="1" applyFont="1" applyFill="1" applyBorder="1" applyAlignment="1">
      <alignment horizontal="center" vertical="center" wrapText="1"/>
      <protection/>
    </xf>
    <xf numFmtId="4" fontId="60" fillId="0" borderId="11" xfId="53" applyNumberFormat="1" applyFont="1" applyFill="1" applyBorder="1" applyAlignment="1">
      <alignment horizontal="center" vertical="center" wrapText="1"/>
      <protection/>
    </xf>
    <xf numFmtId="4" fontId="60" fillId="0" borderId="11" xfId="53" applyNumberFormat="1" applyFont="1" applyFill="1" applyBorder="1" applyAlignment="1">
      <alignment horizontal="right" vertical="center" wrapText="1"/>
      <protection/>
    </xf>
    <xf numFmtId="2" fontId="59" fillId="0" borderId="17" xfId="53" applyNumberFormat="1" applyFont="1" applyFill="1" applyBorder="1" applyAlignment="1">
      <alignment horizontal="right"/>
      <protection/>
    </xf>
    <xf numFmtId="2" fontId="59" fillId="0" borderId="55" xfId="53" applyNumberFormat="1" applyFont="1" applyFill="1" applyBorder="1">
      <alignment/>
      <protection/>
    </xf>
    <xf numFmtId="2" fontId="60" fillId="0" borderId="54" xfId="53" applyNumberFormat="1" applyFont="1" applyFill="1" applyBorder="1">
      <alignment/>
      <protection/>
    </xf>
    <xf numFmtId="4" fontId="60" fillId="0" borderId="23" xfId="53" applyNumberFormat="1" applyFont="1" applyFill="1" applyBorder="1">
      <alignment/>
      <protection/>
    </xf>
    <xf numFmtId="4" fontId="60" fillId="0" borderId="54" xfId="53" applyNumberFormat="1" applyFont="1" applyFill="1" applyBorder="1">
      <alignment/>
      <protection/>
    </xf>
    <xf numFmtId="4" fontId="60" fillId="0" borderId="54" xfId="53" applyNumberFormat="1" applyFont="1" applyFill="1" applyBorder="1" applyAlignment="1">
      <alignment horizontal="right" wrapText="1"/>
      <protection/>
    </xf>
    <xf numFmtId="4" fontId="60" fillId="0" borderId="66" xfId="53" applyNumberFormat="1" applyFont="1" applyFill="1" applyBorder="1" applyAlignment="1">
      <alignment horizontal="right" wrapText="1"/>
      <protection/>
    </xf>
    <xf numFmtId="4" fontId="60" fillId="0" borderId="54" xfId="53" applyNumberFormat="1" applyFont="1" applyFill="1" applyBorder="1" applyAlignment="1">
      <alignment horizontal="right" vertical="center" wrapText="1"/>
      <protection/>
    </xf>
    <xf numFmtId="4" fontId="60" fillId="0" borderId="66" xfId="5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I4" sqref="I1:I16384"/>
    </sheetView>
  </sheetViews>
  <sheetFormatPr defaultColWidth="9.140625" defaultRowHeight="12.75"/>
  <cols>
    <col min="1" max="1" width="11.7109375" style="131" customWidth="1"/>
    <col min="2" max="2" width="47.57421875" style="131" customWidth="1"/>
    <col min="3" max="3" width="11.00390625" style="131" customWidth="1"/>
    <col min="4" max="4" width="10.8515625" style="131" customWidth="1"/>
    <col min="5" max="5" width="10.140625" style="131" customWidth="1"/>
    <col min="6" max="7" width="8.421875" style="131" customWidth="1"/>
    <col min="8" max="8" width="9.140625" style="131" customWidth="1"/>
    <col min="9" max="9" width="11.28125" style="131" customWidth="1"/>
    <col min="10" max="10" width="9.57421875" style="131" bestFit="1" customWidth="1"/>
    <col min="11" max="11" width="10.140625" style="131" bestFit="1" customWidth="1"/>
    <col min="12" max="16384" width="9.140625" style="131" customWidth="1"/>
  </cols>
  <sheetData>
    <row r="1" spans="2:7" ht="12.75">
      <c r="B1" s="132"/>
      <c r="C1" s="133"/>
      <c r="D1" s="133"/>
      <c r="E1" s="132" t="s">
        <v>122</v>
      </c>
      <c r="F1" s="132"/>
      <c r="G1" s="132"/>
    </row>
    <row r="2" spans="2:7" ht="12.75">
      <c r="B2" s="190"/>
      <c r="C2" s="190"/>
      <c r="D2" s="190"/>
      <c r="E2" s="190"/>
      <c r="F2" s="190"/>
      <c r="G2" s="190"/>
    </row>
    <row r="3" spans="2:7" ht="9" customHeight="1">
      <c r="B3" s="134"/>
      <c r="C3" s="134"/>
      <c r="D3" s="134"/>
      <c r="E3" s="134"/>
      <c r="F3" s="134"/>
      <c r="G3" s="134"/>
    </row>
    <row r="4" spans="1:7" ht="21" customHeight="1">
      <c r="A4" s="199" t="s">
        <v>134</v>
      </c>
      <c r="B4" s="199"/>
      <c r="C4" s="199"/>
      <c r="D4" s="199"/>
      <c r="E4" s="199"/>
      <c r="F4" s="199"/>
      <c r="G4" s="199"/>
    </row>
    <row r="5" spans="1:7" ht="21.75" customHeight="1">
      <c r="A5" s="199" t="s">
        <v>133</v>
      </c>
      <c r="B5" s="199"/>
      <c r="C5" s="199"/>
      <c r="D5" s="199"/>
      <c r="E5" s="199"/>
      <c r="F5" s="199"/>
      <c r="G5" s="199"/>
    </row>
    <row r="6" ht="8.25" customHeight="1"/>
    <row r="7" spans="5:7" ht="11.25" customHeight="1" thickBot="1">
      <c r="E7" s="191" t="s">
        <v>0</v>
      </c>
      <c r="F7" s="191"/>
      <c r="G7" s="191"/>
    </row>
    <row r="8" spans="1:7" ht="12.75">
      <c r="A8" s="177" t="s">
        <v>1</v>
      </c>
      <c r="B8" s="177" t="s">
        <v>2</v>
      </c>
      <c r="C8" s="177" t="s">
        <v>86</v>
      </c>
      <c r="D8" s="177" t="s">
        <v>88</v>
      </c>
      <c r="E8" s="180" t="s">
        <v>3</v>
      </c>
      <c r="F8" s="177" t="s">
        <v>87</v>
      </c>
      <c r="G8" s="183" t="s">
        <v>89</v>
      </c>
    </row>
    <row r="9" spans="1:7" ht="12.75">
      <c r="A9" s="178"/>
      <c r="B9" s="178"/>
      <c r="C9" s="178"/>
      <c r="D9" s="178"/>
      <c r="E9" s="181"/>
      <c r="F9" s="178"/>
      <c r="G9" s="184"/>
    </row>
    <row r="10" spans="1:10" ht="30.75" customHeight="1" thickBot="1">
      <c r="A10" s="178"/>
      <c r="B10" s="179"/>
      <c r="C10" s="179"/>
      <c r="D10" s="179"/>
      <c r="E10" s="182"/>
      <c r="F10" s="179"/>
      <c r="G10" s="185"/>
      <c r="I10" s="135"/>
      <c r="J10" s="135"/>
    </row>
    <row r="11" spans="1:11" ht="16.5" customHeight="1" thickBot="1">
      <c r="A11" s="136" t="s">
        <v>4</v>
      </c>
      <c r="B11" s="137" t="s">
        <v>5</v>
      </c>
      <c r="C11" s="210">
        <f>C16+C17+C18+C19+C20+C21+C22+C23+C24+C25+C26+C27+C28+C14+C12+C15+C13</f>
        <v>174109</v>
      </c>
      <c r="D11" s="211">
        <f>D16+D17+D18+D19+D20+D21+D22+D23+D24+D25+D26+D27+D28+D14+D12+D15+D13</f>
        <v>159599.91666666666</v>
      </c>
      <c r="E11" s="211">
        <f>E16+E17+E18+E19+E20+E21+E22+E23+E24+E25+E26+E27+E28+E14+E12+E15+E13</f>
        <v>160308.31</v>
      </c>
      <c r="F11" s="212">
        <f>E11/D11*100</f>
        <v>100.4438557037676</v>
      </c>
      <c r="G11" s="212">
        <f>E11/C11*100</f>
        <v>92.07353439512029</v>
      </c>
      <c r="I11" s="135"/>
      <c r="J11" s="135"/>
      <c r="K11" s="135"/>
    </row>
    <row r="12" spans="1:8" ht="13.5" customHeight="1">
      <c r="A12" s="138" t="s">
        <v>6</v>
      </c>
      <c r="B12" s="139" t="s">
        <v>7</v>
      </c>
      <c r="C12" s="200">
        <v>131167</v>
      </c>
      <c r="D12" s="200">
        <f>C12/12*11</f>
        <v>120236.41666666667</v>
      </c>
      <c r="E12" s="200">
        <f>119589.71</f>
        <v>119589.71</v>
      </c>
      <c r="F12" s="201">
        <f aca="true" t="shared" si="0" ref="F12:F41">E12/D12*100</f>
        <v>99.46213744172073</v>
      </c>
      <c r="G12" s="201">
        <f aca="true" t="shared" si="1" ref="G12:G41">E12/C12*100</f>
        <v>91.173625988244</v>
      </c>
      <c r="H12" s="202"/>
    </row>
    <row r="13" spans="1:7" ht="40.5" customHeight="1">
      <c r="A13" s="140" t="s">
        <v>111</v>
      </c>
      <c r="B13" s="141" t="s">
        <v>112</v>
      </c>
      <c r="C13" s="203">
        <v>5026</v>
      </c>
      <c r="D13" s="200">
        <f aca="true" t="shared" si="2" ref="D13:D28">C13/12*11</f>
        <v>4607.166666666666</v>
      </c>
      <c r="E13" s="203">
        <f>5322.99</f>
        <v>5322.99</v>
      </c>
      <c r="F13" s="204">
        <f t="shared" si="0"/>
        <v>115.53717035054083</v>
      </c>
      <c r="G13" s="204">
        <f t="shared" si="1"/>
        <v>105.90907282132909</v>
      </c>
    </row>
    <row r="14" spans="1:7" ht="29.25" customHeight="1">
      <c r="A14" s="140" t="s">
        <v>108</v>
      </c>
      <c r="B14" s="142" t="s">
        <v>107</v>
      </c>
      <c r="C14" s="200">
        <f>1030</f>
        <v>1030</v>
      </c>
      <c r="D14" s="200">
        <f t="shared" si="2"/>
        <v>944.1666666666666</v>
      </c>
      <c r="E14" s="200">
        <f>1459.86</f>
        <v>1459.86</v>
      </c>
      <c r="F14" s="205">
        <f t="shared" si="0"/>
        <v>154.6188879082083</v>
      </c>
      <c r="G14" s="205">
        <f t="shared" si="1"/>
        <v>141.73398058252425</v>
      </c>
    </row>
    <row r="15" spans="1:10" ht="39" customHeight="1">
      <c r="A15" s="143" t="s">
        <v>109</v>
      </c>
      <c r="B15" s="144" t="s">
        <v>110</v>
      </c>
      <c r="C15" s="206">
        <v>268</v>
      </c>
      <c r="D15" s="200">
        <f t="shared" si="2"/>
        <v>245.66666666666666</v>
      </c>
      <c r="E15" s="206">
        <v>283.11</v>
      </c>
      <c r="F15" s="204">
        <f t="shared" si="0"/>
        <v>115.2415196743555</v>
      </c>
      <c r="G15" s="204">
        <f t="shared" si="1"/>
        <v>105.63805970149254</v>
      </c>
      <c r="J15" s="135"/>
    </row>
    <row r="16" spans="1:7" ht="24.75" customHeight="1">
      <c r="A16" s="145" t="s">
        <v>8</v>
      </c>
      <c r="B16" s="146" t="s">
        <v>9</v>
      </c>
      <c r="C16" s="206">
        <v>4523</v>
      </c>
      <c r="D16" s="200">
        <f t="shared" si="2"/>
        <v>4146.083333333334</v>
      </c>
      <c r="E16" s="206">
        <f>4032.48</f>
        <v>4032.48</v>
      </c>
      <c r="F16" s="204">
        <f t="shared" si="0"/>
        <v>97.25998432255341</v>
      </c>
      <c r="G16" s="204">
        <f t="shared" si="1"/>
        <v>89.1549856290073</v>
      </c>
    </row>
    <row r="17" spans="1:7" ht="15" customHeight="1">
      <c r="A17" s="147" t="s">
        <v>10</v>
      </c>
      <c r="B17" s="148" t="s">
        <v>11</v>
      </c>
      <c r="C17" s="206">
        <v>9</v>
      </c>
      <c r="D17" s="200">
        <f t="shared" si="2"/>
        <v>8.25</v>
      </c>
      <c r="E17" s="206">
        <v>17.16</v>
      </c>
      <c r="F17" s="204">
        <f t="shared" si="0"/>
        <v>208</v>
      </c>
      <c r="G17" s="204">
        <f t="shared" si="1"/>
        <v>190.66666666666669</v>
      </c>
    </row>
    <row r="18" spans="1:7" ht="18" customHeight="1">
      <c r="A18" s="147" t="s">
        <v>12</v>
      </c>
      <c r="B18" s="148" t="s">
        <v>13</v>
      </c>
      <c r="C18" s="206">
        <v>2211</v>
      </c>
      <c r="D18" s="200">
        <f t="shared" si="2"/>
        <v>2026.75</v>
      </c>
      <c r="E18" s="206">
        <f>3810.98</f>
        <v>3810.98</v>
      </c>
      <c r="F18" s="207">
        <f t="shared" si="0"/>
        <v>188.0340446527692</v>
      </c>
      <c r="G18" s="207">
        <f t="shared" si="1"/>
        <v>172.3645409317051</v>
      </c>
    </row>
    <row r="19" spans="1:7" ht="15.75" customHeight="1">
      <c r="A19" s="145" t="s">
        <v>14</v>
      </c>
      <c r="B19" s="149" t="s">
        <v>15</v>
      </c>
      <c r="C19" s="206">
        <v>16097</v>
      </c>
      <c r="D19" s="200">
        <f t="shared" si="2"/>
        <v>14755.583333333334</v>
      </c>
      <c r="E19" s="206">
        <f>14264.45</f>
        <v>14264.45</v>
      </c>
      <c r="F19" s="207">
        <f t="shared" si="0"/>
        <v>96.67154241049998</v>
      </c>
      <c r="G19" s="207">
        <f t="shared" si="1"/>
        <v>88.61558054295831</v>
      </c>
    </row>
    <row r="20" spans="1:7" ht="18" customHeight="1">
      <c r="A20" s="145" t="s">
        <v>16</v>
      </c>
      <c r="B20" s="149" t="s">
        <v>17</v>
      </c>
      <c r="C20" s="206">
        <v>1710</v>
      </c>
      <c r="D20" s="200">
        <f t="shared" si="2"/>
        <v>1567.5</v>
      </c>
      <c r="E20" s="206">
        <f>815.01</f>
        <v>815.01</v>
      </c>
      <c r="F20" s="207">
        <f t="shared" si="0"/>
        <v>51.99425837320574</v>
      </c>
      <c r="G20" s="207">
        <f t="shared" si="1"/>
        <v>47.661403508771926</v>
      </c>
    </row>
    <row r="21" spans="1:7" ht="25.5">
      <c r="A21" s="145" t="s">
        <v>18</v>
      </c>
      <c r="B21" s="148" t="s">
        <v>90</v>
      </c>
      <c r="C21" s="206">
        <v>0</v>
      </c>
      <c r="D21" s="200">
        <f t="shared" si="2"/>
        <v>0</v>
      </c>
      <c r="E21" s="206">
        <v>0.72</v>
      </c>
      <c r="F21" s="207">
        <v>0</v>
      </c>
      <c r="G21" s="207">
        <v>0</v>
      </c>
    </row>
    <row r="22" spans="1:7" ht="24" customHeight="1">
      <c r="A22" s="150" t="s">
        <v>19</v>
      </c>
      <c r="B22" s="146" t="s">
        <v>91</v>
      </c>
      <c r="C22" s="206">
        <v>6801</v>
      </c>
      <c r="D22" s="200">
        <f t="shared" si="2"/>
        <v>6234.25</v>
      </c>
      <c r="E22" s="206">
        <f>6313.41</f>
        <v>6313.41</v>
      </c>
      <c r="F22" s="204">
        <f t="shared" si="0"/>
        <v>101.2697597946826</v>
      </c>
      <c r="G22" s="204">
        <f t="shared" si="1"/>
        <v>92.83061314512572</v>
      </c>
    </row>
    <row r="23" spans="1:7" ht="15" customHeight="1">
      <c r="A23" s="150" t="s">
        <v>20</v>
      </c>
      <c r="B23" s="151" t="s">
        <v>21</v>
      </c>
      <c r="C23" s="206">
        <v>144</v>
      </c>
      <c r="D23" s="200">
        <f t="shared" si="2"/>
        <v>132</v>
      </c>
      <c r="E23" s="206">
        <v>332.07</v>
      </c>
      <c r="F23" s="207">
        <f t="shared" si="0"/>
        <v>251.5681818181818</v>
      </c>
      <c r="G23" s="207">
        <f t="shared" si="1"/>
        <v>230.60416666666669</v>
      </c>
    </row>
    <row r="24" spans="1:7" ht="25.5">
      <c r="A24" s="145" t="s">
        <v>22</v>
      </c>
      <c r="B24" s="152" t="s">
        <v>23</v>
      </c>
      <c r="C24" s="206">
        <v>359</v>
      </c>
      <c r="D24" s="200">
        <f t="shared" si="2"/>
        <v>329.08333333333337</v>
      </c>
      <c r="E24" s="206">
        <f>143.86</f>
        <v>143.86</v>
      </c>
      <c r="F24" s="204">
        <f t="shared" si="0"/>
        <v>43.71537097999493</v>
      </c>
      <c r="G24" s="204">
        <f t="shared" si="1"/>
        <v>40.072423398328695</v>
      </c>
    </row>
    <row r="25" spans="1:7" ht="25.5">
      <c r="A25" s="145" t="s">
        <v>24</v>
      </c>
      <c r="B25" s="152" t="s">
        <v>25</v>
      </c>
      <c r="C25" s="206">
        <f>3841</f>
        <v>3841</v>
      </c>
      <c r="D25" s="200">
        <f t="shared" si="2"/>
        <v>3520.9166666666665</v>
      </c>
      <c r="E25" s="206">
        <f>3268.59</f>
        <v>3268.59</v>
      </c>
      <c r="F25" s="204">
        <f t="shared" si="0"/>
        <v>92.83349506520557</v>
      </c>
      <c r="G25" s="204">
        <f t="shared" si="1"/>
        <v>85.09737047643843</v>
      </c>
    </row>
    <row r="26" spans="1:7" ht="12.75">
      <c r="A26" s="153" t="s">
        <v>26</v>
      </c>
      <c r="B26" s="152" t="s">
        <v>27</v>
      </c>
      <c r="C26" s="206">
        <v>0</v>
      </c>
      <c r="D26" s="200">
        <f t="shared" si="2"/>
        <v>0</v>
      </c>
      <c r="E26" s="206">
        <v>0</v>
      </c>
      <c r="F26" s="207">
        <v>0</v>
      </c>
      <c r="G26" s="207">
        <v>0</v>
      </c>
    </row>
    <row r="27" spans="1:7" ht="15.75" customHeight="1">
      <c r="A27" s="145" t="s">
        <v>28</v>
      </c>
      <c r="B27" s="152" t="s">
        <v>29</v>
      </c>
      <c r="C27" s="206">
        <v>923</v>
      </c>
      <c r="D27" s="200">
        <f t="shared" si="2"/>
        <v>846.0833333333334</v>
      </c>
      <c r="E27" s="206">
        <v>595.11</v>
      </c>
      <c r="F27" s="207">
        <f t="shared" si="0"/>
        <v>70.33704323845168</v>
      </c>
      <c r="G27" s="207">
        <f t="shared" si="1"/>
        <v>64.47562296858071</v>
      </c>
    </row>
    <row r="28" spans="1:7" ht="13.5" thickBot="1">
      <c r="A28" s="153" t="s">
        <v>30</v>
      </c>
      <c r="B28" s="154" t="s">
        <v>31</v>
      </c>
      <c r="C28" s="208">
        <v>0</v>
      </c>
      <c r="D28" s="200">
        <f t="shared" si="2"/>
        <v>0</v>
      </c>
      <c r="E28" s="208">
        <v>58.8</v>
      </c>
      <c r="F28" s="209">
        <v>0</v>
      </c>
      <c r="G28" s="209">
        <v>0</v>
      </c>
    </row>
    <row r="29" spans="1:9" s="157" customFormat="1" ht="15" customHeight="1" thickBot="1">
      <c r="A29" s="155" t="s">
        <v>32</v>
      </c>
      <c r="B29" s="156" t="s">
        <v>33</v>
      </c>
      <c r="C29" s="217">
        <f>C30+C39</f>
        <v>366524.29999999993</v>
      </c>
      <c r="D29" s="217">
        <f>D30+D39</f>
        <v>335980.6083333333</v>
      </c>
      <c r="E29" s="217">
        <f>E30+E39</f>
        <v>321878.09</v>
      </c>
      <c r="F29" s="220">
        <f t="shared" si="0"/>
        <v>95.80257967765155</v>
      </c>
      <c r="G29" s="221">
        <f t="shared" si="1"/>
        <v>87.8190313711806</v>
      </c>
      <c r="I29" s="158"/>
    </row>
    <row r="30" spans="1:9" ht="28.5" customHeight="1">
      <c r="A30" s="159" t="s">
        <v>34</v>
      </c>
      <c r="B30" s="160" t="s">
        <v>35</v>
      </c>
      <c r="C30" s="200">
        <f>C31+C33+C36+C37+C38+C39+C40</f>
        <v>366524.29999999993</v>
      </c>
      <c r="D30" s="200">
        <f>D31+D33+D36+D37+D38+D39+D40</f>
        <v>335980.6083333333</v>
      </c>
      <c r="E30" s="200">
        <f>E31+E33+E36+E37+E38+E40</f>
        <v>324191.99000000005</v>
      </c>
      <c r="F30" s="205">
        <f t="shared" si="0"/>
        <v>96.49128013910925</v>
      </c>
      <c r="G30" s="205">
        <f t="shared" si="1"/>
        <v>88.45034012751681</v>
      </c>
      <c r="I30" s="135"/>
    </row>
    <row r="31" spans="1:7" ht="28.5">
      <c r="A31" s="150" t="s">
        <v>126</v>
      </c>
      <c r="B31" s="161" t="s">
        <v>92</v>
      </c>
      <c r="C31" s="206">
        <f>3525</f>
        <v>3525</v>
      </c>
      <c r="D31" s="206">
        <f>D32</f>
        <v>3231.25</v>
      </c>
      <c r="E31" s="206">
        <f>2646</f>
        <v>2646</v>
      </c>
      <c r="F31" s="213">
        <f>F32</f>
        <v>81.88781431334623</v>
      </c>
      <c r="G31" s="213">
        <f>G32</f>
        <v>75.06382978723404</v>
      </c>
    </row>
    <row r="32" spans="1:7" ht="12.75">
      <c r="A32" s="150" t="s">
        <v>125</v>
      </c>
      <c r="B32" s="162" t="s">
        <v>93</v>
      </c>
      <c r="C32" s="206">
        <v>3525</v>
      </c>
      <c r="D32" s="200">
        <f>C32/12*11</f>
        <v>3231.25</v>
      </c>
      <c r="E32" s="206">
        <v>2646</v>
      </c>
      <c r="F32" s="204">
        <f t="shared" si="0"/>
        <v>81.88781431334623</v>
      </c>
      <c r="G32" s="204">
        <f t="shared" si="1"/>
        <v>75.06382978723404</v>
      </c>
    </row>
    <row r="33" spans="1:7" ht="29.25" customHeight="1">
      <c r="A33" s="150" t="s">
        <v>127</v>
      </c>
      <c r="B33" s="152" t="s">
        <v>94</v>
      </c>
      <c r="C33" s="206">
        <f>189557.8</f>
        <v>189557.8</v>
      </c>
      <c r="D33" s="200">
        <f aca="true" t="shared" si="3" ref="D33:D39">C33/12*11</f>
        <v>173761.31666666665</v>
      </c>
      <c r="E33" s="206">
        <f>164138.1</f>
        <v>164138.1</v>
      </c>
      <c r="F33" s="204">
        <f t="shared" si="0"/>
        <v>94.46181874581023</v>
      </c>
      <c r="G33" s="204">
        <f t="shared" si="1"/>
        <v>86.59000051699272</v>
      </c>
    </row>
    <row r="34" spans="1:7" ht="33.75">
      <c r="A34" s="150" t="s">
        <v>95</v>
      </c>
      <c r="B34" s="163" t="s">
        <v>96</v>
      </c>
      <c r="C34" s="206">
        <v>0</v>
      </c>
      <c r="D34" s="200">
        <f t="shared" si="3"/>
        <v>0</v>
      </c>
      <c r="E34" s="206">
        <v>0</v>
      </c>
      <c r="F34" s="204">
        <v>0</v>
      </c>
      <c r="G34" s="204">
        <v>0</v>
      </c>
    </row>
    <row r="35" spans="1:7" ht="12.75" customHeight="1" hidden="1">
      <c r="A35" s="145"/>
      <c r="B35" s="164"/>
      <c r="C35" s="206"/>
      <c r="D35" s="200">
        <f t="shared" si="3"/>
        <v>0</v>
      </c>
      <c r="E35" s="206"/>
      <c r="F35" s="204" t="e">
        <f t="shared" si="0"/>
        <v>#DIV/0!</v>
      </c>
      <c r="G35" s="204" t="e">
        <f t="shared" si="1"/>
        <v>#DIV/0!</v>
      </c>
    </row>
    <row r="36" spans="1:7" ht="17.25" customHeight="1">
      <c r="A36" s="150" t="s">
        <v>128</v>
      </c>
      <c r="B36" s="164" t="s">
        <v>36</v>
      </c>
      <c r="C36" s="206">
        <v>170952.9</v>
      </c>
      <c r="D36" s="200">
        <f t="shared" si="3"/>
        <v>156706.82499999998</v>
      </c>
      <c r="E36" s="206">
        <v>155070.55</v>
      </c>
      <c r="F36" s="204">
        <f t="shared" si="0"/>
        <v>98.95583679906731</v>
      </c>
      <c r="G36" s="204">
        <f t="shared" si="1"/>
        <v>90.7095170658117</v>
      </c>
    </row>
    <row r="37" spans="1:7" ht="15" customHeight="1">
      <c r="A37" s="165" t="s">
        <v>130</v>
      </c>
      <c r="B37" s="166" t="s">
        <v>37</v>
      </c>
      <c r="C37" s="206">
        <f>2488.6</f>
        <v>2488.6</v>
      </c>
      <c r="D37" s="200">
        <f t="shared" si="3"/>
        <v>2281.2166666666667</v>
      </c>
      <c r="E37" s="206">
        <f>2337.34</f>
        <v>2337.34</v>
      </c>
      <c r="F37" s="204">
        <f>E37/D37*100</f>
        <v>102.46023686190848</v>
      </c>
      <c r="G37" s="204">
        <f>E37/C37*100</f>
        <v>93.92188379008279</v>
      </c>
    </row>
    <row r="38" spans="1:7" ht="24.75" customHeight="1">
      <c r="A38" s="167" t="s">
        <v>38</v>
      </c>
      <c r="B38" s="168" t="s">
        <v>97</v>
      </c>
      <c r="C38" s="206">
        <v>0</v>
      </c>
      <c r="D38" s="200">
        <f t="shared" si="3"/>
        <v>0</v>
      </c>
      <c r="E38" s="206">
        <v>0</v>
      </c>
      <c r="F38" s="204">
        <v>0</v>
      </c>
      <c r="G38" s="204">
        <v>0</v>
      </c>
    </row>
    <row r="39" spans="1:7" ht="53.25" customHeight="1" thickBot="1">
      <c r="A39" s="167" t="s">
        <v>129</v>
      </c>
      <c r="B39" s="169" t="s">
        <v>98</v>
      </c>
      <c r="C39" s="214">
        <v>0</v>
      </c>
      <c r="D39" s="200">
        <f t="shared" si="3"/>
        <v>0</v>
      </c>
      <c r="E39" s="208">
        <f>-2313.9</f>
        <v>-2313.9</v>
      </c>
      <c r="F39" s="204">
        <v>0</v>
      </c>
      <c r="G39" s="204">
        <v>0</v>
      </c>
    </row>
    <row r="40" spans="1:7" ht="27" customHeight="1" thickBot="1">
      <c r="A40" s="170" t="s">
        <v>39</v>
      </c>
      <c r="B40" s="171" t="s">
        <v>40</v>
      </c>
      <c r="C40" s="215">
        <v>0</v>
      </c>
      <c r="D40" s="200">
        <f aca="true" t="shared" si="4" ref="D32:D40">C40/12*10</f>
        <v>0</v>
      </c>
      <c r="E40" s="215">
        <v>0</v>
      </c>
      <c r="F40" s="204">
        <v>0</v>
      </c>
      <c r="G40" s="204">
        <v>0</v>
      </c>
    </row>
    <row r="41" spans="1:11" ht="18" customHeight="1" thickBot="1">
      <c r="A41" s="186" t="s">
        <v>41</v>
      </c>
      <c r="B41" s="187"/>
      <c r="C41" s="216">
        <f>C30+C11</f>
        <v>540633.2999999999</v>
      </c>
      <c r="D41" s="217">
        <f>D30+D11</f>
        <v>495580.5249999999</v>
      </c>
      <c r="E41" s="217">
        <f>E29+E11</f>
        <v>482186.4</v>
      </c>
      <c r="F41" s="218">
        <f t="shared" si="0"/>
        <v>97.29728584471718</v>
      </c>
      <c r="G41" s="219">
        <f t="shared" si="1"/>
        <v>89.18917869099074</v>
      </c>
      <c r="I41" s="135"/>
      <c r="J41" s="135"/>
      <c r="K41" s="175"/>
    </row>
    <row r="42" ht="10.5" customHeight="1">
      <c r="A42" s="172"/>
    </row>
    <row r="43" ht="12.75" hidden="1"/>
    <row r="44" spans="1:2" ht="14.25" customHeight="1">
      <c r="A44" s="188" t="s">
        <v>113</v>
      </c>
      <c r="B44" s="188"/>
    </row>
    <row r="45" spans="1:9" ht="12.75">
      <c r="A45" s="188"/>
      <c r="B45" s="188"/>
      <c r="I45" s="135"/>
    </row>
    <row r="46" spans="1:7" ht="14.25">
      <c r="A46" s="188"/>
      <c r="B46" s="188"/>
      <c r="E46" s="189" t="s">
        <v>124</v>
      </c>
      <c r="F46" s="189"/>
      <c r="G46" s="189"/>
    </row>
    <row r="50" ht="12.75">
      <c r="E50" s="135"/>
    </row>
  </sheetData>
  <sheetProtection/>
  <mergeCells count="14">
    <mergeCell ref="A44:B46"/>
    <mergeCell ref="E46:G46"/>
    <mergeCell ref="B2:G2"/>
    <mergeCell ref="A4:G4"/>
    <mergeCell ref="A5:G5"/>
    <mergeCell ref="E7:G7"/>
    <mergeCell ref="A8:A10"/>
    <mergeCell ref="B8:B10"/>
    <mergeCell ref="C8:C10"/>
    <mergeCell ref="D8:D10"/>
    <mergeCell ref="E8:E10"/>
    <mergeCell ref="F8:F10"/>
    <mergeCell ref="G8:G10"/>
    <mergeCell ref="A41:B41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5.8515625" style="79" customWidth="1"/>
    <col min="2" max="2" width="52.00390625" style="79" customWidth="1"/>
    <col min="3" max="3" width="11.00390625" style="79" customWidth="1"/>
    <col min="4" max="4" width="8.421875" style="79" hidden="1" customWidth="1"/>
    <col min="5" max="5" width="12.00390625" style="79" customWidth="1"/>
    <col min="6" max="6" width="6.7109375" style="79" hidden="1" customWidth="1"/>
    <col min="7" max="7" width="8.7109375" style="79" customWidth="1"/>
    <col min="8" max="16384" width="9.140625" style="79" customWidth="1"/>
  </cols>
  <sheetData>
    <row r="1" spans="2:7" ht="11.25" customHeight="1">
      <c r="B1" s="18"/>
      <c r="C1" s="195" t="s">
        <v>121</v>
      </c>
      <c r="D1" s="195"/>
      <c r="E1" s="195"/>
      <c r="F1" s="195"/>
      <c r="G1" s="195"/>
    </row>
    <row r="2" spans="2:7" ht="11.25" customHeight="1">
      <c r="B2" s="196"/>
      <c r="C2" s="196"/>
      <c r="D2" s="196"/>
      <c r="E2" s="196"/>
      <c r="F2" s="196"/>
      <c r="G2" s="196"/>
    </row>
    <row r="3" spans="1:7" ht="12.75">
      <c r="A3" s="197" t="s">
        <v>131</v>
      </c>
      <c r="B3" s="197"/>
      <c r="C3" s="197"/>
      <c r="D3" s="197"/>
      <c r="E3" s="197"/>
      <c r="F3" s="197"/>
      <c r="G3" s="197"/>
    </row>
    <row r="4" spans="1:7" ht="12.75">
      <c r="A4" s="198" t="s">
        <v>132</v>
      </c>
      <c r="B4" s="198"/>
      <c r="C4" s="198"/>
      <c r="D4" s="198"/>
      <c r="E4" s="198"/>
      <c r="F4" s="198"/>
      <c r="G4" s="198"/>
    </row>
    <row r="5" spans="5:7" ht="12.75" customHeight="1" thickBot="1">
      <c r="E5" s="192" t="s">
        <v>42</v>
      </c>
      <c r="F5" s="192"/>
      <c r="G5" s="192"/>
    </row>
    <row r="6" spans="1:7" s="7" customFormat="1" ht="57" customHeight="1" thickBot="1">
      <c r="A6" s="3" t="s">
        <v>43</v>
      </c>
      <c r="B6" s="1" t="s">
        <v>44</v>
      </c>
      <c r="C6" s="4" t="s">
        <v>84</v>
      </c>
      <c r="D6" s="5" t="s">
        <v>45</v>
      </c>
      <c r="E6" s="4" t="s">
        <v>46</v>
      </c>
      <c r="F6" s="4" t="s">
        <v>47</v>
      </c>
      <c r="G6" s="6" t="s">
        <v>85</v>
      </c>
    </row>
    <row r="7" spans="1:9" ht="12" customHeight="1" thickBot="1">
      <c r="A7" s="8">
        <v>100</v>
      </c>
      <c r="B7" s="13" t="s">
        <v>48</v>
      </c>
      <c r="C7" s="173">
        <f>C9+C10+C12+C14+C15+C8</f>
        <v>45951</v>
      </c>
      <c r="D7" s="81"/>
      <c r="E7" s="130">
        <f>E8+E9+E10+E12+E14+E15</f>
        <v>38692</v>
      </c>
      <c r="F7" s="81"/>
      <c r="G7" s="82">
        <f aca="true" t="shared" si="0" ref="G7:G18">E7/C7*100</f>
        <v>84.20273769885313</v>
      </c>
      <c r="I7" s="174"/>
    </row>
    <row r="8" spans="1:7" s="85" customFormat="1" ht="12.75" customHeight="1">
      <c r="A8" s="83">
        <v>102</v>
      </c>
      <c r="B8" s="9" t="s">
        <v>82</v>
      </c>
      <c r="C8" s="176">
        <v>1497</v>
      </c>
      <c r="D8" s="176">
        <v>1369167.38</v>
      </c>
      <c r="E8" s="176">
        <v>1369</v>
      </c>
      <c r="F8" s="84"/>
      <c r="G8" s="123">
        <f t="shared" si="0"/>
        <v>91.4495657982632</v>
      </c>
    </row>
    <row r="9" spans="1:7" ht="23.25" customHeight="1">
      <c r="A9" s="86">
        <v>103</v>
      </c>
      <c r="B9" s="66" t="s">
        <v>49</v>
      </c>
      <c r="C9" s="176">
        <v>1579</v>
      </c>
      <c r="D9" s="176">
        <v>1284325.54</v>
      </c>
      <c r="E9" s="176">
        <v>1284</v>
      </c>
      <c r="F9" s="88"/>
      <c r="G9" s="89">
        <f t="shared" si="0"/>
        <v>81.31728942368588</v>
      </c>
    </row>
    <row r="10" spans="1:7" ht="24" customHeight="1">
      <c r="A10" s="86">
        <v>104</v>
      </c>
      <c r="B10" s="66" t="s">
        <v>83</v>
      </c>
      <c r="C10" s="124">
        <v>27292</v>
      </c>
      <c r="D10" s="125">
        <v>3455964.49</v>
      </c>
      <c r="E10" s="126">
        <v>23380</v>
      </c>
      <c r="F10" s="88"/>
      <c r="G10" s="89">
        <f t="shared" si="0"/>
        <v>85.66612926865015</v>
      </c>
    </row>
    <row r="11" spans="1:7" ht="24" customHeight="1">
      <c r="A11" s="90">
        <v>105</v>
      </c>
      <c r="B11" s="67" t="s">
        <v>116</v>
      </c>
      <c r="C11" s="127"/>
      <c r="D11" s="128"/>
      <c r="E11" s="127"/>
      <c r="F11" s="92"/>
      <c r="G11" s="93"/>
    </row>
    <row r="12" spans="1:7" ht="45" customHeight="1">
      <c r="A12" s="90">
        <v>106</v>
      </c>
      <c r="B12" s="68" t="s">
        <v>117</v>
      </c>
      <c r="C12" s="124">
        <v>6141</v>
      </c>
      <c r="D12" s="125">
        <v>751574.21</v>
      </c>
      <c r="E12" s="126">
        <v>4405</v>
      </c>
      <c r="F12" s="92"/>
      <c r="G12" s="93">
        <f t="shared" si="0"/>
        <v>71.73098843836509</v>
      </c>
    </row>
    <row r="13" spans="1:7" ht="18" customHeight="1">
      <c r="A13" s="90">
        <v>107</v>
      </c>
      <c r="B13" s="69" t="s">
        <v>118</v>
      </c>
      <c r="C13" s="127"/>
      <c r="D13" s="128"/>
      <c r="E13" s="127"/>
      <c r="F13" s="92"/>
      <c r="G13" s="93"/>
    </row>
    <row r="14" spans="1:7" ht="16.5" customHeight="1">
      <c r="A14" s="94">
        <v>113</v>
      </c>
      <c r="B14" s="70" t="s">
        <v>51</v>
      </c>
      <c r="C14" s="124">
        <v>9342</v>
      </c>
      <c r="D14" s="125">
        <v>1332552.68</v>
      </c>
      <c r="E14" s="126">
        <v>8254</v>
      </c>
      <c r="F14" s="129">
        <v>1332552.68</v>
      </c>
      <c r="G14" s="93">
        <f t="shared" si="0"/>
        <v>88.35367159066581</v>
      </c>
    </row>
    <row r="15" spans="1:7" ht="14.25" customHeight="1" thickBot="1">
      <c r="A15" s="95">
        <v>111</v>
      </c>
      <c r="B15" s="71" t="s">
        <v>119</v>
      </c>
      <c r="C15" s="80">
        <v>100</v>
      </c>
      <c r="D15" s="96"/>
      <c r="E15" s="80">
        <v>0</v>
      </c>
      <c r="F15" s="96"/>
      <c r="G15" s="97">
        <f t="shared" si="0"/>
        <v>0</v>
      </c>
    </row>
    <row r="16" spans="1:7" ht="15" customHeight="1" thickBot="1">
      <c r="A16" s="98">
        <v>200</v>
      </c>
      <c r="B16" s="55" t="s">
        <v>114</v>
      </c>
      <c r="C16" s="99">
        <f>C17</f>
        <v>788</v>
      </c>
      <c r="D16" s="60"/>
      <c r="E16" s="99">
        <v>696</v>
      </c>
      <c r="F16" s="60"/>
      <c r="G16" s="82">
        <f t="shared" si="0"/>
        <v>88.3248730964467</v>
      </c>
    </row>
    <row r="17" spans="1:7" ht="15" customHeight="1" thickBot="1">
      <c r="A17" s="98">
        <v>203</v>
      </c>
      <c r="B17" s="55" t="s">
        <v>115</v>
      </c>
      <c r="C17" s="99">
        <v>788</v>
      </c>
      <c r="D17" s="60"/>
      <c r="E17" s="99">
        <v>696</v>
      </c>
      <c r="F17" s="60"/>
      <c r="G17" s="82">
        <f>E17/C17*100</f>
        <v>88.3248730964467</v>
      </c>
    </row>
    <row r="18" spans="1:7" ht="23.25" customHeight="1" thickBot="1">
      <c r="A18" s="11">
        <v>300</v>
      </c>
      <c r="B18" s="12" t="s">
        <v>52</v>
      </c>
      <c r="C18" s="99">
        <v>6677</v>
      </c>
      <c r="D18" s="60"/>
      <c r="E18" s="99">
        <v>5800</v>
      </c>
      <c r="F18" s="60"/>
      <c r="G18" s="82">
        <f t="shared" si="0"/>
        <v>86.86535869402427</v>
      </c>
    </row>
    <row r="19" spans="1:7" ht="37.5" customHeight="1">
      <c r="A19" s="100">
        <v>309</v>
      </c>
      <c r="B19" s="10" t="s">
        <v>99</v>
      </c>
      <c r="C19" s="58">
        <v>6167</v>
      </c>
      <c r="D19" s="56"/>
      <c r="E19" s="58">
        <v>5296</v>
      </c>
      <c r="F19" s="56"/>
      <c r="G19" s="101">
        <f aca="true" t="shared" si="1" ref="G19:G58">E19/C19*100</f>
        <v>85.87643911139938</v>
      </c>
    </row>
    <row r="20" spans="1:8" ht="20.25" customHeight="1">
      <c r="A20" s="86">
        <v>310</v>
      </c>
      <c r="B20" s="10" t="s">
        <v>53</v>
      </c>
      <c r="C20" s="87">
        <v>212</v>
      </c>
      <c r="D20" s="88"/>
      <c r="E20" s="87">
        <v>212</v>
      </c>
      <c r="F20" s="88"/>
      <c r="G20" s="89">
        <f t="shared" si="1"/>
        <v>100</v>
      </c>
      <c r="H20" s="78"/>
    </row>
    <row r="21" spans="1:8" ht="24" customHeight="1" thickBot="1">
      <c r="A21" s="95">
        <v>314</v>
      </c>
      <c r="B21" s="17" t="s">
        <v>100</v>
      </c>
      <c r="C21" s="102">
        <v>298</v>
      </c>
      <c r="D21" s="96"/>
      <c r="E21" s="102">
        <v>292</v>
      </c>
      <c r="F21" s="96"/>
      <c r="G21" s="93">
        <f t="shared" si="1"/>
        <v>97.98657718120806</v>
      </c>
      <c r="H21" s="78"/>
    </row>
    <row r="22" spans="1:8" ht="17.25" customHeight="1" thickBot="1">
      <c r="A22" s="11">
        <v>400</v>
      </c>
      <c r="B22" s="14" t="s">
        <v>54</v>
      </c>
      <c r="C22" s="99">
        <v>118662</v>
      </c>
      <c r="D22" s="60"/>
      <c r="E22" s="99">
        <v>56729</v>
      </c>
      <c r="F22" s="60"/>
      <c r="G22" s="82">
        <f t="shared" si="1"/>
        <v>47.80721713775261</v>
      </c>
      <c r="H22" s="78"/>
    </row>
    <row r="23" spans="1:8" ht="15" customHeight="1">
      <c r="A23" s="24">
        <v>405</v>
      </c>
      <c r="B23" s="45" t="s">
        <v>55</v>
      </c>
      <c r="C23" s="103">
        <v>468</v>
      </c>
      <c r="D23" s="56"/>
      <c r="E23" s="58">
        <v>58</v>
      </c>
      <c r="F23" s="56"/>
      <c r="G23" s="101">
        <f t="shared" si="1"/>
        <v>12.393162393162394</v>
      </c>
      <c r="H23" s="78"/>
    </row>
    <row r="24" spans="1:7" ht="13.5" customHeight="1">
      <c r="A24" s="24">
        <v>406</v>
      </c>
      <c r="B24" s="104" t="s">
        <v>56</v>
      </c>
      <c r="C24" s="58">
        <v>1248</v>
      </c>
      <c r="D24" s="56"/>
      <c r="E24" s="58">
        <v>1222</v>
      </c>
      <c r="F24" s="56"/>
      <c r="G24" s="89">
        <f t="shared" si="1"/>
        <v>97.91666666666666</v>
      </c>
    </row>
    <row r="25" spans="1:7" ht="12" customHeight="1">
      <c r="A25" s="24">
        <v>407</v>
      </c>
      <c r="B25" s="105" t="s">
        <v>57</v>
      </c>
      <c r="C25" s="58"/>
      <c r="D25" s="56"/>
      <c r="E25" s="58"/>
      <c r="F25" s="56"/>
      <c r="G25" s="89"/>
    </row>
    <row r="26" spans="1:7" ht="12.75" customHeight="1">
      <c r="A26" s="25">
        <v>408</v>
      </c>
      <c r="B26" s="46" t="s">
        <v>58</v>
      </c>
      <c r="C26" s="102">
        <v>160</v>
      </c>
      <c r="D26" s="96"/>
      <c r="E26" s="102">
        <v>17</v>
      </c>
      <c r="F26" s="96"/>
      <c r="G26" s="89">
        <v>0</v>
      </c>
    </row>
    <row r="27" spans="1:8" ht="12" customHeight="1">
      <c r="A27" s="26">
        <v>409</v>
      </c>
      <c r="B27" s="106" t="s">
        <v>101</v>
      </c>
      <c r="C27" s="87">
        <v>114711</v>
      </c>
      <c r="D27" s="107"/>
      <c r="E27" s="108">
        <v>54124</v>
      </c>
      <c r="F27" s="108"/>
      <c r="G27" s="89">
        <f t="shared" si="1"/>
        <v>47.18292055687772</v>
      </c>
      <c r="H27" s="96"/>
    </row>
    <row r="28" spans="1:8" ht="12" customHeight="1">
      <c r="A28" s="26">
        <v>410</v>
      </c>
      <c r="B28" s="106" t="s">
        <v>102</v>
      </c>
      <c r="C28" s="87">
        <v>120</v>
      </c>
      <c r="D28" s="107"/>
      <c r="E28" s="108">
        <v>110</v>
      </c>
      <c r="F28" s="108"/>
      <c r="G28" s="89">
        <f t="shared" si="1"/>
        <v>91.66666666666666</v>
      </c>
      <c r="H28" s="96"/>
    </row>
    <row r="29" spans="1:7" ht="12" customHeight="1" thickBot="1">
      <c r="A29" s="25">
        <v>412</v>
      </c>
      <c r="B29" s="47" t="s">
        <v>59</v>
      </c>
      <c r="C29" s="80">
        <v>1955</v>
      </c>
      <c r="D29" s="96"/>
      <c r="E29" s="102">
        <v>1199</v>
      </c>
      <c r="F29" s="96"/>
      <c r="G29" s="93">
        <f t="shared" si="1"/>
        <v>61.32992327365729</v>
      </c>
    </row>
    <row r="30" spans="1:7" s="15" customFormat="1" ht="15.75" customHeight="1" thickBot="1">
      <c r="A30" s="27">
        <v>500</v>
      </c>
      <c r="B30" s="48" t="s">
        <v>60</v>
      </c>
      <c r="C30" s="59">
        <v>81363</v>
      </c>
      <c r="D30" s="60"/>
      <c r="E30" s="59">
        <v>26768</v>
      </c>
      <c r="F30" s="60"/>
      <c r="G30" s="82">
        <f t="shared" si="1"/>
        <v>32.89947519142608</v>
      </c>
    </row>
    <row r="31" spans="1:7" ht="12" customHeight="1">
      <c r="A31" s="28">
        <v>501</v>
      </c>
      <c r="B31" s="19" t="s">
        <v>61</v>
      </c>
      <c r="C31" s="57">
        <v>800</v>
      </c>
      <c r="D31" s="56"/>
      <c r="E31" s="58">
        <v>598</v>
      </c>
      <c r="F31" s="56"/>
      <c r="G31" s="101">
        <f t="shared" si="1"/>
        <v>74.75</v>
      </c>
    </row>
    <row r="32" spans="1:7" ht="12" customHeight="1">
      <c r="A32" s="29">
        <v>502</v>
      </c>
      <c r="B32" s="20" t="s">
        <v>62</v>
      </c>
      <c r="C32" s="109">
        <v>71218</v>
      </c>
      <c r="D32" s="88"/>
      <c r="E32" s="87">
        <v>18265</v>
      </c>
      <c r="F32" s="88"/>
      <c r="G32" s="89">
        <f t="shared" si="1"/>
        <v>25.64660619506305</v>
      </c>
    </row>
    <row r="33" spans="1:7" ht="12" customHeight="1">
      <c r="A33" s="30">
        <v>503</v>
      </c>
      <c r="B33" s="21" t="s">
        <v>63</v>
      </c>
      <c r="C33" s="110">
        <v>9345</v>
      </c>
      <c r="D33" s="92"/>
      <c r="E33" s="91">
        <v>7908</v>
      </c>
      <c r="F33" s="92"/>
      <c r="G33" s="89">
        <f t="shared" si="1"/>
        <v>84.62279293739968</v>
      </c>
    </row>
    <row r="34" spans="1:7" ht="12" customHeight="1" thickBot="1">
      <c r="A34" s="30">
        <v>505</v>
      </c>
      <c r="B34" s="21" t="s">
        <v>64</v>
      </c>
      <c r="C34" s="110"/>
      <c r="D34" s="92"/>
      <c r="E34" s="91"/>
      <c r="F34" s="92"/>
      <c r="G34" s="93"/>
    </row>
    <row r="35" spans="1:7" s="15" customFormat="1" ht="12" customHeight="1" thickBot="1">
      <c r="A35" s="27">
        <v>600</v>
      </c>
      <c r="B35" s="48" t="s">
        <v>65</v>
      </c>
      <c r="C35" s="59">
        <v>156</v>
      </c>
      <c r="D35" s="60"/>
      <c r="E35" s="99">
        <v>114</v>
      </c>
      <c r="F35" s="60"/>
      <c r="G35" s="82">
        <f t="shared" si="1"/>
        <v>73.07692307692307</v>
      </c>
    </row>
    <row r="36" spans="1:7" s="15" customFormat="1" ht="12" customHeight="1" thickBot="1">
      <c r="A36" s="31">
        <v>700</v>
      </c>
      <c r="B36" s="49" t="s">
        <v>66</v>
      </c>
      <c r="C36" s="111">
        <v>279836</v>
      </c>
      <c r="D36" s="112"/>
      <c r="E36" s="111">
        <v>253734</v>
      </c>
      <c r="F36" s="81"/>
      <c r="G36" s="82">
        <f t="shared" si="1"/>
        <v>90.67239383067225</v>
      </c>
    </row>
    <row r="37" spans="1:7" s="15" customFormat="1" ht="12" customHeight="1">
      <c r="A37" s="32">
        <v>701</v>
      </c>
      <c r="B37" s="19" t="s">
        <v>67</v>
      </c>
      <c r="C37" s="57">
        <v>90788</v>
      </c>
      <c r="D37" s="56"/>
      <c r="E37" s="58">
        <v>83213</v>
      </c>
      <c r="F37" s="56"/>
      <c r="G37" s="101">
        <f t="shared" si="1"/>
        <v>91.65638630656034</v>
      </c>
    </row>
    <row r="38" spans="1:7" s="15" customFormat="1" ht="12" customHeight="1">
      <c r="A38" s="33">
        <v>702</v>
      </c>
      <c r="B38" s="20" t="s">
        <v>68</v>
      </c>
      <c r="C38" s="109">
        <v>142901</v>
      </c>
      <c r="D38" s="88"/>
      <c r="E38" s="87">
        <v>128991</v>
      </c>
      <c r="F38" s="88"/>
      <c r="G38" s="89">
        <f t="shared" si="1"/>
        <v>90.26598834157915</v>
      </c>
    </row>
    <row r="39" spans="1:7" s="15" customFormat="1" ht="12" customHeight="1">
      <c r="A39" s="33">
        <v>703</v>
      </c>
      <c r="B39" s="20" t="s">
        <v>123</v>
      </c>
      <c r="C39" s="109">
        <v>29370</v>
      </c>
      <c r="D39" s="88"/>
      <c r="E39" s="87">
        <v>26356</v>
      </c>
      <c r="F39" s="88"/>
      <c r="G39" s="89">
        <f t="shared" si="1"/>
        <v>89.7378277153558</v>
      </c>
    </row>
    <row r="40" spans="1:7" s="15" customFormat="1" ht="12" customHeight="1">
      <c r="A40" s="33">
        <v>707</v>
      </c>
      <c r="B40" s="22" t="s">
        <v>69</v>
      </c>
      <c r="C40" s="109">
        <v>8285</v>
      </c>
      <c r="D40" s="88"/>
      <c r="E40" s="87">
        <v>7953</v>
      </c>
      <c r="F40" s="88"/>
      <c r="G40" s="89">
        <f t="shared" si="1"/>
        <v>95.992757996379</v>
      </c>
    </row>
    <row r="41" spans="1:7" s="15" customFormat="1" ht="12" customHeight="1" thickBot="1">
      <c r="A41" s="34">
        <v>709</v>
      </c>
      <c r="B41" s="50" t="s">
        <v>70</v>
      </c>
      <c r="C41" s="110">
        <v>8493</v>
      </c>
      <c r="D41" s="92"/>
      <c r="E41" s="91">
        <v>7223</v>
      </c>
      <c r="F41" s="92"/>
      <c r="G41" s="93">
        <f t="shared" si="1"/>
        <v>85.04650888967385</v>
      </c>
    </row>
    <row r="42" spans="1:7" s="15" customFormat="1" ht="12" customHeight="1" thickBot="1">
      <c r="A42" s="35">
        <v>800</v>
      </c>
      <c r="B42" s="51" t="s">
        <v>71</v>
      </c>
      <c r="C42" s="59">
        <f>C43+C44</f>
        <v>30840</v>
      </c>
      <c r="D42" s="60"/>
      <c r="E42" s="59">
        <v>25650</v>
      </c>
      <c r="F42" s="60"/>
      <c r="G42" s="82">
        <f t="shared" si="1"/>
        <v>83.17120622568093</v>
      </c>
    </row>
    <row r="43" spans="1:7" s="15" customFormat="1" ht="12" customHeight="1">
      <c r="A43" s="32">
        <v>801</v>
      </c>
      <c r="B43" s="19" t="s">
        <v>72</v>
      </c>
      <c r="C43" s="57">
        <v>28379</v>
      </c>
      <c r="D43" s="56"/>
      <c r="E43" s="58">
        <v>23548</v>
      </c>
      <c r="F43" s="56"/>
      <c r="G43" s="101">
        <f t="shared" si="1"/>
        <v>82.97684907854399</v>
      </c>
    </row>
    <row r="44" spans="1:7" s="15" customFormat="1" ht="12" customHeight="1" thickBot="1">
      <c r="A44" s="34">
        <v>804</v>
      </c>
      <c r="B44" s="21" t="s">
        <v>73</v>
      </c>
      <c r="C44" s="110">
        <v>2461</v>
      </c>
      <c r="D44" s="92"/>
      <c r="E44" s="91">
        <v>2102</v>
      </c>
      <c r="F44" s="92"/>
      <c r="G44" s="93">
        <f t="shared" si="1"/>
        <v>85.41243396993093</v>
      </c>
    </row>
    <row r="45" spans="1:7" s="15" customFormat="1" ht="12" customHeight="1" thickBot="1">
      <c r="A45" s="36">
        <v>1000</v>
      </c>
      <c r="B45" s="51" t="s">
        <v>75</v>
      </c>
      <c r="C45" s="59">
        <v>32515</v>
      </c>
      <c r="D45" s="60"/>
      <c r="E45" s="59">
        <v>24694</v>
      </c>
      <c r="F45" s="60"/>
      <c r="G45" s="82">
        <f t="shared" si="1"/>
        <v>75.94648623712132</v>
      </c>
    </row>
    <row r="46" spans="1:7" s="15" customFormat="1" ht="12" customHeight="1">
      <c r="A46" s="37">
        <v>1002</v>
      </c>
      <c r="B46" s="52" t="s">
        <v>103</v>
      </c>
      <c r="C46" s="57"/>
      <c r="D46" s="56"/>
      <c r="E46" s="58"/>
      <c r="F46" s="56"/>
      <c r="G46" s="101"/>
    </row>
    <row r="47" spans="1:7" s="16" customFormat="1" ht="12" customHeight="1">
      <c r="A47" s="38">
        <v>1003</v>
      </c>
      <c r="B47" s="22" t="s">
        <v>76</v>
      </c>
      <c r="C47" s="61">
        <v>30582</v>
      </c>
      <c r="D47" s="2"/>
      <c r="E47" s="62">
        <v>23438</v>
      </c>
      <c r="F47" s="2"/>
      <c r="G47" s="89">
        <f t="shared" si="1"/>
        <v>76.63985350859983</v>
      </c>
    </row>
    <row r="48" spans="1:7" s="15" customFormat="1" ht="12" customHeight="1" thickBot="1">
      <c r="A48" s="39">
        <v>1006</v>
      </c>
      <c r="B48" s="53" t="s">
        <v>77</v>
      </c>
      <c r="C48" s="63">
        <v>1833</v>
      </c>
      <c r="D48" s="64"/>
      <c r="E48" s="65">
        <v>1256</v>
      </c>
      <c r="F48" s="64"/>
      <c r="G48" s="89">
        <f t="shared" si="1"/>
        <v>68.5215493726132</v>
      </c>
    </row>
    <row r="49" spans="1:7" ht="13.5" customHeight="1" hidden="1">
      <c r="A49" s="40">
        <v>1101</v>
      </c>
      <c r="B49" s="54" t="s">
        <v>78</v>
      </c>
      <c r="C49" s="113"/>
      <c r="D49" s="114"/>
      <c r="E49" s="103"/>
      <c r="F49" s="114"/>
      <c r="G49" s="89" t="e">
        <f t="shared" si="1"/>
        <v>#DIV/0!</v>
      </c>
    </row>
    <row r="50" spans="1:7" ht="13.5" customHeight="1" hidden="1">
      <c r="A50" s="38">
        <v>1102</v>
      </c>
      <c r="B50" s="22" t="s">
        <v>79</v>
      </c>
      <c r="C50" s="109"/>
      <c r="D50" s="88"/>
      <c r="E50" s="87"/>
      <c r="F50" s="88"/>
      <c r="G50" s="89" t="e">
        <f t="shared" si="1"/>
        <v>#DIV/0!</v>
      </c>
    </row>
    <row r="51" spans="1:7" ht="14.25" customHeight="1" hidden="1">
      <c r="A51" s="38">
        <v>1103</v>
      </c>
      <c r="B51" s="22" t="s">
        <v>80</v>
      </c>
      <c r="C51" s="109"/>
      <c r="D51" s="88"/>
      <c r="E51" s="87"/>
      <c r="F51" s="88"/>
      <c r="G51" s="89" t="e">
        <f t="shared" si="1"/>
        <v>#DIV/0!</v>
      </c>
    </row>
    <row r="52" spans="1:7" ht="13.5" customHeight="1" hidden="1">
      <c r="A52" s="41">
        <v>1104</v>
      </c>
      <c r="B52" s="47" t="s">
        <v>81</v>
      </c>
      <c r="C52" s="115"/>
      <c r="D52" s="96"/>
      <c r="E52" s="102"/>
      <c r="F52" s="96"/>
      <c r="G52" s="93" t="e">
        <f t="shared" si="1"/>
        <v>#DIV/0!</v>
      </c>
    </row>
    <row r="53" spans="1:7" ht="13.5" customHeight="1" thickBot="1">
      <c r="A53" s="36">
        <v>1100</v>
      </c>
      <c r="B53" s="72" t="s">
        <v>74</v>
      </c>
      <c r="C53" s="99">
        <f>C54+C55</f>
        <v>10191</v>
      </c>
      <c r="D53" s="116"/>
      <c r="E53" s="99">
        <v>8425</v>
      </c>
      <c r="F53" s="117"/>
      <c r="G53" s="82">
        <f t="shared" si="1"/>
        <v>82.67098420174665</v>
      </c>
    </row>
    <row r="54" spans="1:7" ht="13.5" customHeight="1">
      <c r="A54" s="42">
        <v>1102</v>
      </c>
      <c r="B54" s="73" t="s">
        <v>104</v>
      </c>
      <c r="C54" s="87">
        <v>7625</v>
      </c>
      <c r="D54" s="107"/>
      <c r="E54" s="108">
        <v>6175</v>
      </c>
      <c r="F54" s="108"/>
      <c r="G54" s="89">
        <f t="shared" si="1"/>
        <v>80.98360655737706</v>
      </c>
    </row>
    <row r="55" spans="1:7" ht="13.5" customHeight="1">
      <c r="A55" s="42">
        <v>1105</v>
      </c>
      <c r="B55" s="74" t="s">
        <v>120</v>
      </c>
      <c r="C55" s="87">
        <v>2566</v>
      </c>
      <c r="D55" s="107"/>
      <c r="E55" s="108">
        <v>2250</v>
      </c>
      <c r="F55" s="108"/>
      <c r="G55" s="89">
        <f t="shared" si="1"/>
        <v>87.6851130163679</v>
      </c>
    </row>
    <row r="56" spans="1:7" ht="13.5" customHeight="1">
      <c r="A56" s="43">
        <v>1200</v>
      </c>
      <c r="B56" s="75" t="s">
        <v>105</v>
      </c>
      <c r="C56" s="87">
        <v>2200</v>
      </c>
      <c r="D56" s="107"/>
      <c r="E56" s="108">
        <v>2013</v>
      </c>
      <c r="F56" s="108"/>
      <c r="G56" s="89">
        <f t="shared" si="1"/>
        <v>91.5</v>
      </c>
    </row>
    <row r="57" spans="1:7" ht="13.5" customHeight="1" thickBot="1">
      <c r="A57" s="44">
        <v>1300</v>
      </c>
      <c r="B57" s="76" t="s">
        <v>50</v>
      </c>
      <c r="C57" s="91">
        <v>1800</v>
      </c>
      <c r="D57" s="118"/>
      <c r="E57" s="119">
        <v>101</v>
      </c>
      <c r="F57" s="119"/>
      <c r="G57" s="93">
        <f t="shared" si="1"/>
        <v>5.611111111111111</v>
      </c>
    </row>
    <row r="58" spans="1:7" ht="16.5" customHeight="1" thickBot="1">
      <c r="A58" s="23"/>
      <c r="B58" s="77" t="s">
        <v>106</v>
      </c>
      <c r="C58" s="120">
        <f>C57+C56+C53+C45+C42+C36+C35+C30+C22+C18+C16+C7</f>
        <v>610979</v>
      </c>
      <c r="D58" s="121"/>
      <c r="E58" s="122">
        <f>E57+E56+E53+E45+E42+E36+E35+E30+E22+E18+E16+E7</f>
        <v>443416</v>
      </c>
      <c r="F58" s="122"/>
      <c r="G58" s="82">
        <f t="shared" si="1"/>
        <v>72.57467114254335</v>
      </c>
    </row>
    <row r="59" ht="9.75" customHeight="1"/>
    <row r="60" spans="1:2" ht="14.25" customHeight="1">
      <c r="A60" s="193" t="s">
        <v>113</v>
      </c>
      <c r="B60" s="193"/>
    </row>
    <row r="61" spans="1:2" ht="12.75">
      <c r="A61" s="193"/>
      <c r="B61" s="193"/>
    </row>
    <row r="62" spans="1:7" ht="14.25">
      <c r="A62" s="193"/>
      <c r="B62" s="193"/>
      <c r="E62" s="194" t="s">
        <v>124</v>
      </c>
      <c r="F62" s="194"/>
      <c r="G62" s="194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2018-05-17T11:38:14Z</dcterms:modified>
  <cp:category/>
  <cp:version/>
  <cp:contentType/>
  <cp:contentStatus/>
</cp:coreProperties>
</file>