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<sst xmlns="http://schemas.openxmlformats.org/spreadsheetml/2006/main" count="86" uniqueCount="53">
  <si>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</si>
  <si>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</si>
  <si>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</si>
  <si>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</si>
  <si>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</si>
  <si>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</si>
  <si>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</si>
  <si>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</si>
  <si>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</si>
  <si>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</si>
  <si>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</si>
  <si>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</si>
  <si>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</si>
  <si>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</si>
  <si>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</rPr>
      <t xml:space="preserve">муниципальной  </t>
    </r>
    <r>
      <rPr>
        <b/>
        <sz val="10"/>
        <color indexed="8"/>
        <rFont val="Times New Roman"/>
        <family val="1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</si>
  <si>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</si>
  <si>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</si>
  <si>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</rPr>
      <t>Мероприятие 1</t>
    </r>
    <r>
      <rPr>
        <sz val="10"/>
        <color indexed="8"/>
        <rFont val="Times New Roman"/>
        <family val="1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</si>
  <si>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</rPr>
      <t>Мероприятие 3</t>
    </r>
    <r>
      <rPr>
        <sz val="10"/>
        <color indexed="8"/>
        <rFont val="Times New Roman"/>
        <family val="1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</si>
  <si>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</si>
  <si>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5</t>
    </r>
    <r>
      <rPr>
        <sz val="10"/>
        <color indexed="8"/>
        <rFont val="Times New Roman"/>
        <family val="1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</si>
  <si>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</rPr>
      <t xml:space="preserve">Мероприятие 4.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</si>
  <si>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</rPr>
      <t>Мероприятие 2.</t>
    </r>
    <r>
      <rPr>
        <sz val="10"/>
        <color indexed="8"/>
        <rFont val="Times New Roman"/>
        <family val="1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</si>
  <si>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</si>
  <si>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</si>
  <si>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</rPr>
      <t>Мероприятие 4</t>
    </r>
    <r>
      <rPr>
        <sz val="10"/>
        <color indexed="8"/>
        <rFont val="Times New Roman"/>
        <family val="1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</si>
  <si>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</rPr>
      <t>Мероприятие 2</t>
    </r>
    <r>
      <rPr>
        <sz val="10"/>
        <color indexed="8"/>
        <rFont val="Times New Roman"/>
        <family val="1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</si>
  <si>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</si>
  <si>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</si>
  <si>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</si>
  <si>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r>
      <rPr>
        <b/>
        <sz val="10"/>
        <color indexed="8"/>
        <rFont val="Times New Roman"/>
        <family val="1"/>
      </rPr>
      <t xml:space="preserve">Мероприятие 1. </t>
    </r>
    <r>
      <rPr>
        <sz val="10"/>
        <color indexed="8"/>
        <rFont val="Times New Roman"/>
        <family val="1"/>
      </rPr>
      <t xml:space="preserve">
Приобретение дорожностроительной техники</t>
    </r>
  </si>
  <si>
    <r>
      <rPr>
        <b/>
        <sz val="10"/>
        <color indexed="8"/>
        <rFont val="Times New Roman"/>
        <family val="1"/>
      </rPr>
      <t xml:space="preserve">Мероприятие 5 </t>
    </r>
    <r>
      <rPr>
        <sz val="10"/>
        <color indexed="8"/>
        <rFont val="Times New Roman"/>
        <family val="1"/>
      </rPr>
      <t xml:space="preserve">
Капитальный ремонт улицы Парижской Коммуны в городском округе Нижняя Салда</t>
    </r>
  </si>
  <si>
    <r>
      <rPr>
        <b/>
        <sz val="10"/>
        <color indexed="8"/>
        <rFont val="Times New Roman"/>
        <family val="1"/>
      </rPr>
      <t>Мероприятие 6</t>
    </r>
    <r>
      <rPr>
        <sz val="10"/>
        <color indexed="8"/>
        <rFont val="Times New Roman"/>
        <family val="1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</si>
  <si>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</rPr>
      <t xml:space="preserve">Мероприятие 7 </t>
    </r>
    <r>
      <rPr>
        <sz val="10"/>
        <color indexed="8"/>
        <rFont val="Times New Roman"/>
        <family val="1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</si>
  <si>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</rPr>
      <t>Мероприятие 10</t>
    </r>
    <r>
      <rPr>
        <sz val="10"/>
        <color indexed="8"/>
        <rFont val="Times New Roman"/>
        <family val="1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</si>
  <si>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</rPr>
      <t xml:space="preserve">Мероприятие 11 </t>
    </r>
    <r>
      <rPr>
        <sz val="10"/>
        <color indexed="8"/>
        <rFont val="Times New Roman"/>
        <family val="1"/>
      </rPr>
      <t xml:space="preserve">
Обследование и ремонт автомобильного моста через р. Салда</t>
    </r>
  </si>
  <si>
    <r>
      <rPr>
        <b/>
        <sz val="10"/>
        <rFont val="Times New Roman"/>
        <family val="1"/>
      </rPr>
      <t xml:space="preserve">Мероприятие 8 </t>
    </r>
    <r>
      <rPr>
        <sz val="10"/>
        <rFont val="Times New Roman"/>
        <family val="1"/>
      </rPr>
      <t xml:space="preserve">
Обеспечение транспортного обслуживания населения
</t>
    </r>
  </si>
  <si>
    <r>
      <t xml:space="preserve">Мероприятие 13
</t>
    </r>
    <r>
      <rPr>
        <sz val="10"/>
        <color indexed="8"/>
        <rFont val="Times New Roman"/>
        <family val="1"/>
      </rPr>
      <t>Проведение лабороторного контроля строительных материалов</t>
    </r>
  </si>
  <si>
    <r>
      <rPr>
        <b/>
        <sz val="10"/>
        <color indexed="8"/>
        <rFont val="Times New Roman"/>
        <family val="1"/>
      </rPr>
      <t xml:space="preserve">Мероприятие 12 </t>
    </r>
    <r>
      <rPr>
        <sz val="10"/>
        <color indexed="8"/>
        <rFont val="Times New Roman"/>
        <family val="1"/>
      </rPr>
      <t xml:space="preserve">
Приобретение материалов и выполнение работ неучтенных проектом по реконструкции ул. Фрунзе </t>
    </r>
  </si>
  <si>
    <t xml:space="preserve">38-41,
44-48,
56,
59-60
</t>
  </si>
  <si>
    <t>4-7,
9-10</t>
  </si>
  <si>
    <r>
      <rPr>
        <b/>
        <sz val="10"/>
        <color indexed="8"/>
        <rFont val="Times New Roman"/>
        <family val="1"/>
      </rPr>
      <t xml:space="preserve">Мероприятие 9 </t>
    </r>
    <r>
      <rPr>
        <sz val="10"/>
        <color indexed="8"/>
        <rFont val="Times New Roman"/>
        <family val="1"/>
      </rPr>
      <t xml:space="preserve">
Реконструкция, капитальный ремонт, ул. Фрунзе </t>
    </r>
  </si>
  <si>
    <t>Подпрограмма 1 «Развитие дорожного хозяйства в городском округе Нижняя Салда на 2014-2021 годы»</t>
  </si>
  <si>
    <t>Подпрограмма 2 «Развитие транспортного комплекса в городском округе Нижняя Салда на 2014-2021 годы»</t>
  </si>
  <si>
    <r>
      <t>Подпрограмма 3 «Повышение безопасности дорожного движения на территории городского округа Нижняя Салда до 2021 года»</t>
    </r>
    <r>
      <rPr>
        <b/>
        <sz val="11"/>
        <color indexed="8"/>
        <rFont val="Times New Roman"/>
        <family val="1"/>
      </rPr>
      <t xml:space="preserve">   </t>
    </r>
  </si>
  <si>
    <t>План мероприятий по выполнению муниципальной 
программы городского округа Нижняя Салда
 «Развитие транспорта и  дорожного хозяйства в городском округе Нижняя Салда  до 2021 года»</t>
  </si>
  <si>
    <r>
      <t xml:space="preserve">Мероприятие 14
</t>
    </r>
    <r>
      <rPr>
        <sz val="10"/>
        <color indexed="8"/>
        <rFont val="Times New Roman"/>
        <family val="1"/>
      </rPr>
      <t>Проведение строительного и авторского контроля за реализацией проекта "Капитальный ремонт ул.Парижской Коммуны в г.Нижняя Салда</t>
    </r>
  </si>
  <si>
    <t>24-25</t>
  </si>
  <si>
    <t>29-32</t>
  </si>
  <si>
    <t>35-39</t>
  </si>
  <si>
    <t>42-44</t>
  </si>
  <si>
    <t>50-51</t>
  </si>
  <si>
    <t xml:space="preserve">Приложение № 2                 
к постановлению администрации городского округа
Нижняя Салда от ____________ № _____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 "Развитие транспорта и дорожного хозяйства в городском округе Нижняя Салда до 2021 года"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</si>
</sst>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4" fillId="0" borderId="10" xfId="5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" fontId="4" fillId="33" borderId="10" xfId="58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7" fillId="0" borderId="10" xfId="58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horizontal="center" vertical="center" wrapText="1"/>
    </xf>
    <xf numFmtId="4" fontId="13" fillId="34" borderId="10" xfId="58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9.00390625" style="0" customWidth="1"/>
    <col min="2" max="2" width="20.28125" style="0" customWidth="1"/>
    <col min="3" max="3" width="15.140625" style="0" customWidth="1"/>
    <col min="4" max="4" width="14.00390625" style="0" customWidth="1"/>
    <col min="5" max="5" width="13.00390625" style="0" customWidth="1"/>
    <col min="6" max="6" width="14.7109375" style="34" customWidth="1"/>
    <col min="7" max="7" width="13.421875" style="45" customWidth="1"/>
    <col min="8" max="8" width="12.28125" style="54" customWidth="1"/>
    <col min="9" max="9" width="14.7109375" style="64" customWidth="1"/>
    <col min="10" max="10" width="13.140625" style="87" customWidth="1"/>
    <col min="11" max="11" width="13.28125" style="88" customWidth="1"/>
  </cols>
  <sheetData>
    <row r="1" spans="3:14" ht="116.25" customHeight="1">
      <c r="C1" s="39"/>
      <c r="D1" s="39"/>
      <c r="E1" s="39"/>
      <c r="F1" s="39"/>
      <c r="G1" s="72" t="s">
        <v>52</v>
      </c>
      <c r="H1" s="73"/>
      <c r="I1" s="73"/>
      <c r="J1" s="73"/>
      <c r="K1" s="73"/>
      <c r="L1" s="73"/>
      <c r="M1" s="65"/>
      <c r="N1" s="65"/>
    </row>
    <row r="2" spans="4:12" ht="73.5" customHeight="1">
      <c r="D2" s="78" t="s">
        <v>45</v>
      </c>
      <c r="E2" s="78"/>
      <c r="F2" s="78"/>
      <c r="G2" s="78"/>
      <c r="H2" s="78"/>
      <c r="I2" s="78"/>
      <c r="J2" s="79"/>
      <c r="K2" s="79"/>
      <c r="L2" s="46"/>
    </row>
    <row r="3" spans="1:12" ht="135" customHeight="1">
      <c r="A3" s="74" t="s">
        <v>0</v>
      </c>
      <c r="B3" s="74" t="s">
        <v>1</v>
      </c>
      <c r="C3" s="76" t="s">
        <v>2</v>
      </c>
      <c r="D3" s="77"/>
      <c r="E3" s="77"/>
      <c r="F3" s="77"/>
      <c r="G3" s="77"/>
      <c r="H3" s="77"/>
      <c r="I3" s="77"/>
      <c r="J3" s="77"/>
      <c r="K3" s="77"/>
      <c r="L3" s="74" t="s">
        <v>3</v>
      </c>
    </row>
    <row r="4" spans="1:12" ht="15">
      <c r="A4" s="75"/>
      <c r="B4" s="75"/>
      <c r="C4" s="18" t="s">
        <v>4</v>
      </c>
      <c r="D4" s="18">
        <v>2014</v>
      </c>
      <c r="E4" s="18">
        <v>2015</v>
      </c>
      <c r="F4" s="35">
        <v>2016</v>
      </c>
      <c r="G4" s="15">
        <v>2017</v>
      </c>
      <c r="H4" s="48">
        <v>2018</v>
      </c>
      <c r="I4" s="56">
        <v>2019</v>
      </c>
      <c r="J4" s="80">
        <v>2020</v>
      </c>
      <c r="K4" s="80">
        <v>2021</v>
      </c>
      <c r="L4" s="75"/>
    </row>
    <row r="5" spans="1:12" ht="1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36">
        <v>6</v>
      </c>
      <c r="G5" s="42">
        <v>7</v>
      </c>
      <c r="H5" s="49">
        <v>8</v>
      </c>
      <c r="I5" s="57">
        <v>9</v>
      </c>
      <c r="J5" s="81">
        <v>10</v>
      </c>
      <c r="K5" s="81">
        <v>11</v>
      </c>
      <c r="L5" s="12">
        <v>12</v>
      </c>
    </row>
    <row r="6" spans="1:12" s="1" customFormat="1" ht="63">
      <c r="A6" s="2">
        <v>1</v>
      </c>
      <c r="B6" s="7" t="s">
        <v>14</v>
      </c>
      <c r="C6" s="19">
        <f>D6+E6+F6+G6+H6+I6+J6+K6</f>
        <v>400184971.7</v>
      </c>
      <c r="D6" s="19">
        <f>D7+D8</f>
        <v>10794100</v>
      </c>
      <c r="E6" s="19">
        <f aca="true" t="shared" si="0" ref="E6:K6">E7+E8</f>
        <v>22842533</v>
      </c>
      <c r="F6" s="21">
        <f>F7+F8</f>
        <v>53660373.09</v>
      </c>
      <c r="G6" s="19">
        <f t="shared" si="0"/>
        <v>114871323.25999999</v>
      </c>
      <c r="H6" s="50">
        <f>H7+H8</f>
        <v>40526874.150000006</v>
      </c>
      <c r="I6" s="58">
        <f t="shared" si="0"/>
        <v>59821337.2</v>
      </c>
      <c r="J6" s="82">
        <f t="shared" si="0"/>
        <v>48721376</v>
      </c>
      <c r="K6" s="82">
        <f t="shared" si="0"/>
        <v>48947055</v>
      </c>
      <c r="L6" s="8"/>
    </row>
    <row r="7" spans="1:12" s="1" customFormat="1" ht="15">
      <c r="A7" s="2">
        <f>A6+1</f>
        <v>2</v>
      </c>
      <c r="B7" s="9" t="s">
        <v>5</v>
      </c>
      <c r="C7" s="19">
        <f aca="true" t="shared" si="1" ref="C7:C14">D7+E7+F7+G7+H7+I7+J7+K7</f>
        <v>290287493.45</v>
      </c>
      <c r="D7" s="19">
        <f aca="true" t="shared" si="2" ref="D7:K7">D10+D13</f>
        <v>10794100</v>
      </c>
      <c r="E7" s="19">
        <f t="shared" si="2"/>
        <v>22842533</v>
      </c>
      <c r="F7" s="21">
        <f t="shared" si="2"/>
        <v>23660373.09</v>
      </c>
      <c r="G7" s="19">
        <f t="shared" si="2"/>
        <v>34973845.01</v>
      </c>
      <c r="H7" s="50">
        <f t="shared" si="2"/>
        <v>40526874.150000006</v>
      </c>
      <c r="I7" s="58">
        <f>I10+I13</f>
        <v>59821337.2</v>
      </c>
      <c r="J7" s="82">
        <f t="shared" si="2"/>
        <v>48721376</v>
      </c>
      <c r="K7" s="82">
        <f t="shared" si="2"/>
        <v>48947055</v>
      </c>
      <c r="L7" s="3"/>
    </row>
    <row r="8" spans="1:12" s="1" customFormat="1" ht="15">
      <c r="A8" s="2">
        <f aca="true" t="shared" si="3" ref="A8:A71">A7+1</f>
        <v>3</v>
      </c>
      <c r="B8" s="9" t="s">
        <v>6</v>
      </c>
      <c r="C8" s="19">
        <f t="shared" si="1"/>
        <v>109897478.25</v>
      </c>
      <c r="D8" s="20">
        <f>D11+D14</f>
        <v>0</v>
      </c>
      <c r="E8" s="20">
        <f aca="true" t="shared" si="4" ref="E8:J8">E11+E14</f>
        <v>0</v>
      </c>
      <c r="F8" s="21">
        <f t="shared" si="4"/>
        <v>30000000</v>
      </c>
      <c r="G8" s="19">
        <f t="shared" si="4"/>
        <v>79897478.25</v>
      </c>
      <c r="H8" s="51">
        <f t="shared" si="4"/>
        <v>0</v>
      </c>
      <c r="I8" s="59">
        <f t="shared" si="4"/>
        <v>0</v>
      </c>
      <c r="J8" s="83">
        <f t="shared" si="4"/>
        <v>0</v>
      </c>
      <c r="K8" s="82">
        <v>0</v>
      </c>
      <c r="L8" s="3"/>
    </row>
    <row r="9" spans="1:12" ht="38.25">
      <c r="A9" s="2">
        <f t="shared" si="3"/>
        <v>4</v>
      </c>
      <c r="B9" s="4" t="s">
        <v>16</v>
      </c>
      <c r="C9" s="19">
        <f t="shared" si="1"/>
        <v>227544893.1</v>
      </c>
      <c r="D9" s="19">
        <f aca="true" t="shared" si="5" ref="D9:K9">D10+D11</f>
        <v>0</v>
      </c>
      <c r="E9" s="19">
        <f t="shared" si="5"/>
        <v>0</v>
      </c>
      <c r="F9" s="21">
        <f t="shared" si="5"/>
        <v>33210776</v>
      </c>
      <c r="G9" s="19">
        <f t="shared" si="5"/>
        <v>83044530.1</v>
      </c>
      <c r="H9" s="50">
        <f t="shared" si="5"/>
        <v>0</v>
      </c>
      <c r="I9" s="58">
        <f t="shared" si="5"/>
        <v>19444600</v>
      </c>
      <c r="J9" s="82">
        <f t="shared" si="5"/>
        <v>45828937</v>
      </c>
      <c r="K9" s="82">
        <f t="shared" si="5"/>
        <v>46016050</v>
      </c>
      <c r="L9" s="3"/>
    </row>
    <row r="10" spans="1:12" ht="15">
      <c r="A10" s="2">
        <f t="shared" si="3"/>
        <v>5</v>
      </c>
      <c r="B10" s="9" t="s">
        <v>5</v>
      </c>
      <c r="C10" s="19">
        <f t="shared" si="1"/>
        <v>117647414.85</v>
      </c>
      <c r="D10" s="20">
        <v>0</v>
      </c>
      <c r="E10" s="20">
        <v>0</v>
      </c>
      <c r="F10" s="21">
        <v>3210776</v>
      </c>
      <c r="G10" s="19">
        <f>G20</f>
        <v>3147051.85</v>
      </c>
      <c r="H10" s="50">
        <f>H20</f>
        <v>0</v>
      </c>
      <c r="I10" s="58">
        <f>I20</f>
        <v>19444600</v>
      </c>
      <c r="J10" s="82">
        <f>J20</f>
        <v>45828937</v>
      </c>
      <c r="K10" s="82">
        <f>K20</f>
        <v>46016050</v>
      </c>
      <c r="L10" s="6"/>
    </row>
    <row r="11" spans="1:12" ht="15">
      <c r="A11" s="2">
        <f t="shared" si="3"/>
        <v>6</v>
      </c>
      <c r="B11" s="9" t="s">
        <v>6</v>
      </c>
      <c r="C11" s="19">
        <f t="shared" si="1"/>
        <v>109897478.25</v>
      </c>
      <c r="D11" s="20">
        <v>0</v>
      </c>
      <c r="E11" s="20">
        <v>0</v>
      </c>
      <c r="F11" s="21">
        <v>30000000</v>
      </c>
      <c r="G11" s="19">
        <f>G21</f>
        <v>79897478.25</v>
      </c>
      <c r="H11" s="51">
        <v>0</v>
      </c>
      <c r="I11" s="59">
        <v>0</v>
      </c>
      <c r="J11" s="83">
        <v>0</v>
      </c>
      <c r="K11" s="83">
        <v>0</v>
      </c>
      <c r="L11" s="6"/>
    </row>
    <row r="12" spans="1:12" ht="15">
      <c r="A12" s="2">
        <f t="shared" si="3"/>
        <v>7</v>
      </c>
      <c r="B12" s="4" t="s">
        <v>8</v>
      </c>
      <c r="C12" s="19">
        <f t="shared" si="1"/>
        <v>172640078.60000002</v>
      </c>
      <c r="D12" s="19">
        <f aca="true" t="shared" si="6" ref="D12:K12">D13+D14</f>
        <v>10794100</v>
      </c>
      <c r="E12" s="19">
        <f t="shared" si="6"/>
        <v>22842533</v>
      </c>
      <c r="F12" s="21">
        <f t="shared" si="6"/>
        <v>20449597.09</v>
      </c>
      <c r="G12" s="19">
        <f t="shared" si="6"/>
        <v>31826793.159999996</v>
      </c>
      <c r="H12" s="50">
        <f t="shared" si="6"/>
        <v>40526874.150000006</v>
      </c>
      <c r="I12" s="58">
        <f t="shared" si="6"/>
        <v>40376737.2</v>
      </c>
      <c r="J12" s="82">
        <f t="shared" si="6"/>
        <v>2892439</v>
      </c>
      <c r="K12" s="82">
        <f t="shared" si="6"/>
        <v>2931005</v>
      </c>
      <c r="L12" s="5"/>
    </row>
    <row r="13" spans="1:12" ht="15">
      <c r="A13" s="2">
        <f t="shared" si="3"/>
        <v>8</v>
      </c>
      <c r="B13" s="9" t="s">
        <v>5</v>
      </c>
      <c r="C13" s="19">
        <f t="shared" si="1"/>
        <v>172640078.60000002</v>
      </c>
      <c r="D13" s="19">
        <v>10794100</v>
      </c>
      <c r="E13" s="19">
        <v>22842533</v>
      </c>
      <c r="F13" s="21">
        <v>20449597.09</v>
      </c>
      <c r="G13" s="19">
        <f>G23+G59+G66</f>
        <v>31826793.159999996</v>
      </c>
      <c r="H13" s="50">
        <f>H23+H59+H66</f>
        <v>40526874.150000006</v>
      </c>
      <c r="I13" s="58">
        <f>I23+I59+I66</f>
        <v>40376737.2</v>
      </c>
      <c r="J13" s="82">
        <f>J23+J59+J66</f>
        <v>2892439</v>
      </c>
      <c r="K13" s="82">
        <f>K23+K59+K66</f>
        <v>2931005</v>
      </c>
      <c r="L13" s="6"/>
    </row>
    <row r="14" spans="1:12" ht="45.75" customHeight="1">
      <c r="A14" s="2">
        <f t="shared" si="3"/>
        <v>9</v>
      </c>
      <c r="B14" s="9" t="s">
        <v>6</v>
      </c>
      <c r="C14" s="19">
        <f t="shared" si="1"/>
        <v>0</v>
      </c>
      <c r="D14" s="20">
        <v>0</v>
      </c>
      <c r="E14" s="20">
        <v>0</v>
      </c>
      <c r="F14" s="21">
        <v>0</v>
      </c>
      <c r="G14" s="20">
        <v>0</v>
      </c>
      <c r="H14" s="51">
        <v>0</v>
      </c>
      <c r="I14" s="59">
        <v>0</v>
      </c>
      <c r="J14" s="83">
        <v>0</v>
      </c>
      <c r="K14" s="83">
        <v>0</v>
      </c>
      <c r="L14" s="5"/>
    </row>
    <row r="15" spans="1:12" ht="15">
      <c r="A15" s="2">
        <f t="shared" si="3"/>
        <v>10</v>
      </c>
      <c r="B15" s="67" t="s">
        <v>42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85.5" customHeight="1">
      <c r="A16" s="2">
        <f t="shared" si="3"/>
        <v>11</v>
      </c>
      <c r="B16" s="4" t="s">
        <v>15</v>
      </c>
      <c r="C16" s="22">
        <f>SUM(D16:K16)</f>
        <v>334033490.76</v>
      </c>
      <c r="D16" s="19">
        <f>D17+D18</f>
        <v>8163510</v>
      </c>
      <c r="E16" s="19">
        <f aca="true" t="shared" si="7" ref="E16:J16">E17+E18</f>
        <v>21785793</v>
      </c>
      <c r="F16" s="21">
        <f t="shared" si="7"/>
        <v>53560473.09</v>
      </c>
      <c r="G16" s="19">
        <f>G17+G18</f>
        <v>112809664.86</v>
      </c>
      <c r="H16" s="50">
        <f t="shared" si="7"/>
        <v>31246738.200000003</v>
      </c>
      <c r="I16" s="58">
        <f t="shared" si="7"/>
        <v>57745935.61</v>
      </c>
      <c r="J16" s="82">
        <f t="shared" si="7"/>
        <v>48721376</v>
      </c>
      <c r="K16" s="82">
        <v>0</v>
      </c>
      <c r="L16" s="8"/>
    </row>
    <row r="17" spans="1:12" ht="86.25" customHeight="1">
      <c r="A17" s="2">
        <f t="shared" si="3"/>
        <v>12</v>
      </c>
      <c r="B17" s="4" t="s">
        <v>5</v>
      </c>
      <c r="C17" s="22">
        <f>SUM(D17:K17)</f>
        <v>224136012.51</v>
      </c>
      <c r="D17" s="19">
        <f aca="true" t="shared" si="8" ref="D17:J17">D20+D23</f>
        <v>8163510</v>
      </c>
      <c r="E17" s="19">
        <f t="shared" si="8"/>
        <v>21785793</v>
      </c>
      <c r="F17" s="21">
        <f t="shared" si="8"/>
        <v>23560473.09</v>
      </c>
      <c r="G17" s="19">
        <f t="shared" si="8"/>
        <v>32912186.61</v>
      </c>
      <c r="H17" s="50">
        <f t="shared" si="8"/>
        <v>31246738.200000003</v>
      </c>
      <c r="I17" s="58">
        <f t="shared" si="8"/>
        <v>57745935.61</v>
      </c>
      <c r="J17" s="82">
        <f t="shared" si="8"/>
        <v>48721376</v>
      </c>
      <c r="K17" s="82">
        <v>0</v>
      </c>
      <c r="L17" s="6"/>
    </row>
    <row r="18" spans="1:12" ht="78.75" customHeight="1">
      <c r="A18" s="2">
        <f t="shared" si="3"/>
        <v>13</v>
      </c>
      <c r="B18" s="4" t="s">
        <v>6</v>
      </c>
      <c r="C18" s="22">
        <f>SUM(D18:K18)</f>
        <v>109897478.25</v>
      </c>
      <c r="D18" s="19">
        <f>D21+D24</f>
        <v>0</v>
      </c>
      <c r="E18" s="19">
        <f aca="true" t="shared" si="9" ref="E18:J18">E21+E24</f>
        <v>0</v>
      </c>
      <c r="F18" s="21">
        <f t="shared" si="9"/>
        <v>30000000</v>
      </c>
      <c r="G18" s="19">
        <f t="shared" si="9"/>
        <v>79897478.25</v>
      </c>
      <c r="H18" s="50">
        <f>H21+H24</f>
        <v>0</v>
      </c>
      <c r="I18" s="58">
        <f t="shared" si="9"/>
        <v>0</v>
      </c>
      <c r="J18" s="82">
        <f t="shared" si="9"/>
        <v>0</v>
      </c>
      <c r="K18" s="82">
        <f>K21+K24</f>
        <v>0</v>
      </c>
      <c r="L18" s="6"/>
    </row>
    <row r="19" spans="1:12" ht="15">
      <c r="A19" s="2">
        <f t="shared" si="3"/>
        <v>14</v>
      </c>
      <c r="B19" s="66" t="s">
        <v>7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75" customHeight="1">
      <c r="A20" s="2">
        <f t="shared" si="3"/>
        <v>15</v>
      </c>
      <c r="B20" s="4" t="s">
        <v>5</v>
      </c>
      <c r="C20" s="19">
        <f>SUM(D20:K20)</f>
        <v>117647414.85</v>
      </c>
      <c r="D20" s="19">
        <f>D43</f>
        <v>0</v>
      </c>
      <c r="E20" s="19">
        <f>E43</f>
        <v>0</v>
      </c>
      <c r="F20" s="21">
        <v>3210776</v>
      </c>
      <c r="G20" s="19">
        <f>G43</f>
        <v>3147051.85</v>
      </c>
      <c r="H20" s="50">
        <f aca="true" t="shared" si="10" ref="H20:J21">SUM(H34)</f>
        <v>0</v>
      </c>
      <c r="I20" s="58">
        <f>I34+I54</f>
        <v>19444600</v>
      </c>
      <c r="J20" s="58">
        <f>J34+J54</f>
        <v>45828937</v>
      </c>
      <c r="K20" s="58">
        <f>K34+K54</f>
        <v>46016050</v>
      </c>
      <c r="L20" s="6"/>
    </row>
    <row r="21" spans="1:12" ht="81" customHeight="1">
      <c r="A21" s="2">
        <f t="shared" si="3"/>
        <v>16</v>
      </c>
      <c r="B21" s="4" t="s">
        <v>6</v>
      </c>
      <c r="C21" s="19">
        <f>SUM(D21:K21)</f>
        <v>109897478.25</v>
      </c>
      <c r="D21" s="19">
        <f>D44</f>
        <v>0</v>
      </c>
      <c r="E21" s="19">
        <f>E44</f>
        <v>0</v>
      </c>
      <c r="F21" s="21">
        <v>30000000</v>
      </c>
      <c r="G21" s="19">
        <f>G44</f>
        <v>79897478.25</v>
      </c>
      <c r="H21" s="50">
        <f t="shared" si="10"/>
        <v>0</v>
      </c>
      <c r="I21" s="58">
        <f t="shared" si="10"/>
        <v>0</v>
      </c>
      <c r="J21" s="82">
        <f t="shared" si="10"/>
        <v>0</v>
      </c>
      <c r="K21" s="82">
        <f>SUM(K35)</f>
        <v>0</v>
      </c>
      <c r="L21" s="6"/>
    </row>
    <row r="22" spans="1:12" ht="15">
      <c r="A22" s="2">
        <f t="shared" si="3"/>
        <v>17</v>
      </c>
      <c r="B22" s="67" t="s">
        <v>9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</row>
    <row r="23" spans="1:12" ht="73.5" customHeight="1">
      <c r="A23" s="2">
        <f t="shared" si="3"/>
        <v>18</v>
      </c>
      <c r="B23" s="4" t="s">
        <v>5</v>
      </c>
      <c r="C23" s="19">
        <f>SUM(D23:K23)</f>
        <v>155435652.66</v>
      </c>
      <c r="D23" s="19">
        <f>D26+D28+D30+D32+D37+D39+D41+D43+D46+D48</f>
        <v>8163510</v>
      </c>
      <c r="E23" s="19">
        <f>E26+E28+E30+E32+E37+E39+E41+E43+E46+E48</f>
        <v>21785793</v>
      </c>
      <c r="F23" s="21">
        <f>F26+F28+F30+F32+F37+F39+F41+F46+F48</f>
        <v>20349697.09</v>
      </c>
      <c r="G23" s="19">
        <f>G26+G28+G30+G37+G41+G46+G50+G52</f>
        <v>29765134.759999998</v>
      </c>
      <c r="H23" s="50">
        <f>H26+H28+H30+H32+H37+H39+H41+H46+H48+H52</f>
        <v>31246738.200000003</v>
      </c>
      <c r="I23" s="58">
        <f>I26+I28+I30+I32+I37+I39+I41+I46+I48+I52</f>
        <v>38301335.61</v>
      </c>
      <c r="J23" s="82">
        <f>J26+J28+J30+J32+J37+J39+J41+J46+J48</f>
        <v>2892439</v>
      </c>
      <c r="K23" s="82">
        <f>K26+K28+K30+K32+K37+K39+K41+K46+K48</f>
        <v>2931005</v>
      </c>
      <c r="L23" s="6"/>
    </row>
    <row r="24" spans="1:12" ht="34.5" customHeight="1">
      <c r="A24" s="2">
        <f t="shared" si="3"/>
        <v>19</v>
      </c>
      <c r="B24" s="4" t="s">
        <v>6</v>
      </c>
      <c r="C24" s="19">
        <f>SUM(D24:J24)</f>
        <v>0</v>
      </c>
      <c r="D24" s="20">
        <f>D44</f>
        <v>0</v>
      </c>
      <c r="E24" s="20">
        <f aca="true" t="shared" si="11" ref="E24:K24">E44</f>
        <v>0</v>
      </c>
      <c r="F24" s="21">
        <v>0</v>
      </c>
      <c r="G24" s="20">
        <f>G44-G44</f>
        <v>0</v>
      </c>
      <c r="H24" s="51">
        <f t="shared" si="11"/>
        <v>0</v>
      </c>
      <c r="I24" s="59">
        <f t="shared" si="11"/>
        <v>0</v>
      </c>
      <c r="J24" s="83">
        <f t="shared" si="11"/>
        <v>0</v>
      </c>
      <c r="K24" s="83">
        <f t="shared" si="11"/>
        <v>0</v>
      </c>
      <c r="L24" s="6"/>
    </row>
    <row r="25" spans="1:12" ht="73.5" customHeight="1">
      <c r="A25" s="2">
        <f t="shared" si="3"/>
        <v>20</v>
      </c>
      <c r="B25" s="9" t="s">
        <v>17</v>
      </c>
      <c r="C25" s="23">
        <f>SUM(D25:K25)</f>
        <v>44370423.47</v>
      </c>
      <c r="D25" s="23">
        <v>3500000</v>
      </c>
      <c r="E25" s="23">
        <v>6487298</v>
      </c>
      <c r="F25" s="31">
        <v>6401701</v>
      </c>
      <c r="G25" s="23">
        <v>11313171.07</v>
      </c>
      <c r="H25" s="47">
        <v>7434253.4</v>
      </c>
      <c r="I25" s="60">
        <v>9234000</v>
      </c>
      <c r="J25" s="84">
        <v>0</v>
      </c>
      <c r="K25" s="85">
        <v>0</v>
      </c>
      <c r="L25" s="17" t="s">
        <v>29</v>
      </c>
    </row>
    <row r="26" spans="1:12" ht="70.5" customHeight="1">
      <c r="A26" s="2">
        <f t="shared" si="3"/>
        <v>21</v>
      </c>
      <c r="B26" s="9" t="s">
        <v>10</v>
      </c>
      <c r="C26" s="23">
        <f aca="true" t="shared" si="12" ref="C26:C54">SUM(D26:K26)</f>
        <v>44370423.47</v>
      </c>
      <c r="D26" s="23">
        <v>3500000</v>
      </c>
      <c r="E26" s="23">
        <v>6487298</v>
      </c>
      <c r="F26" s="31">
        <v>6401701</v>
      </c>
      <c r="G26" s="23">
        <v>11313171.07</v>
      </c>
      <c r="H26" s="47">
        <v>7434253.4</v>
      </c>
      <c r="I26" s="60">
        <v>9234000</v>
      </c>
      <c r="J26" s="84">
        <v>0</v>
      </c>
      <c r="K26" s="85">
        <v>0</v>
      </c>
      <c r="L26" s="5"/>
    </row>
    <row r="27" spans="1:12" ht="79.5" customHeight="1">
      <c r="A27" s="2">
        <f t="shared" si="3"/>
        <v>22</v>
      </c>
      <c r="B27" s="9" t="s">
        <v>26</v>
      </c>
      <c r="C27" s="23">
        <f t="shared" si="12"/>
        <v>76499572.05</v>
      </c>
      <c r="D27" s="25">
        <v>3803844</v>
      </c>
      <c r="E27" s="25">
        <v>12515000</v>
      </c>
      <c r="F27" s="31">
        <v>13910731.09</v>
      </c>
      <c r="G27" s="23">
        <v>12961752.79</v>
      </c>
      <c r="H27" s="55">
        <v>17699576.8</v>
      </c>
      <c r="I27" s="60">
        <v>15608667.37</v>
      </c>
      <c r="J27" s="86">
        <v>0</v>
      </c>
      <c r="K27" s="84">
        <v>0</v>
      </c>
      <c r="L27" s="8">
        <v>10</v>
      </c>
    </row>
    <row r="28" spans="1:12" ht="75.75" customHeight="1">
      <c r="A28" s="2">
        <f t="shared" si="3"/>
        <v>23</v>
      </c>
      <c r="B28" s="11" t="s">
        <v>10</v>
      </c>
      <c r="C28" s="23">
        <f t="shared" si="12"/>
        <v>76499572.05</v>
      </c>
      <c r="D28" s="25">
        <v>3803844</v>
      </c>
      <c r="E28" s="25">
        <v>12515000</v>
      </c>
      <c r="F28" s="31">
        <v>13910731.09</v>
      </c>
      <c r="G28" s="23">
        <v>12961752.79</v>
      </c>
      <c r="H28" s="55">
        <v>17699576.8</v>
      </c>
      <c r="I28" s="60">
        <v>15608667.37</v>
      </c>
      <c r="J28" s="86">
        <v>0</v>
      </c>
      <c r="K28" s="63">
        <v>0</v>
      </c>
      <c r="L28" s="16"/>
    </row>
    <row r="29" spans="1:12" ht="72" customHeight="1">
      <c r="A29" s="2">
        <f t="shared" si="3"/>
        <v>24</v>
      </c>
      <c r="B29" s="11" t="s">
        <v>18</v>
      </c>
      <c r="C29" s="23">
        <f t="shared" si="12"/>
        <v>6829666</v>
      </c>
      <c r="D29" s="25">
        <v>429666</v>
      </c>
      <c r="E29" s="24">
        <v>0</v>
      </c>
      <c r="F29" s="32">
        <v>0</v>
      </c>
      <c r="G29" s="43">
        <v>1200000</v>
      </c>
      <c r="H29" s="47">
        <v>2600000</v>
      </c>
      <c r="I29" s="60">
        <v>2600000</v>
      </c>
      <c r="J29" s="84">
        <v>0</v>
      </c>
      <c r="K29" s="85">
        <v>0</v>
      </c>
      <c r="L29" s="18">
        <v>17</v>
      </c>
    </row>
    <row r="30" spans="1:12" ht="71.25" customHeight="1">
      <c r="A30" s="2">
        <f t="shared" si="3"/>
        <v>25</v>
      </c>
      <c r="B30" s="9" t="s">
        <v>10</v>
      </c>
      <c r="C30" s="23">
        <f t="shared" si="12"/>
        <v>6829666</v>
      </c>
      <c r="D30" s="23">
        <v>429666</v>
      </c>
      <c r="E30" s="24">
        <v>0</v>
      </c>
      <c r="F30" s="32">
        <v>0</v>
      </c>
      <c r="G30" s="43">
        <v>1200000</v>
      </c>
      <c r="H30" s="47">
        <v>2600000</v>
      </c>
      <c r="I30" s="60">
        <v>2600000</v>
      </c>
      <c r="J30" s="84">
        <v>0</v>
      </c>
      <c r="K30" s="85">
        <v>0</v>
      </c>
      <c r="L30" s="15"/>
    </row>
    <row r="31" spans="1:12" ht="136.5" customHeight="1">
      <c r="A31" s="2">
        <f t="shared" si="3"/>
        <v>26</v>
      </c>
      <c r="B31" s="11" t="s">
        <v>25</v>
      </c>
      <c r="C31" s="23">
        <f t="shared" si="12"/>
        <v>430000</v>
      </c>
      <c r="D31" s="26">
        <v>0</v>
      </c>
      <c r="E31" s="25">
        <v>430000</v>
      </c>
      <c r="F31" s="32">
        <v>0</v>
      </c>
      <c r="G31" s="24">
        <v>0</v>
      </c>
      <c r="H31" s="52">
        <v>0</v>
      </c>
      <c r="I31" s="61">
        <v>0</v>
      </c>
      <c r="J31" s="85">
        <v>0</v>
      </c>
      <c r="K31" s="85">
        <v>0</v>
      </c>
      <c r="L31" s="18">
        <v>17</v>
      </c>
    </row>
    <row r="32" spans="1:12" ht="63" customHeight="1">
      <c r="A32" s="2">
        <f t="shared" si="3"/>
        <v>27</v>
      </c>
      <c r="B32" s="9" t="s">
        <v>10</v>
      </c>
      <c r="C32" s="23">
        <f t="shared" si="12"/>
        <v>430000</v>
      </c>
      <c r="D32" s="24">
        <v>0</v>
      </c>
      <c r="E32" s="23">
        <v>430000</v>
      </c>
      <c r="F32" s="32">
        <v>0</v>
      </c>
      <c r="G32" s="24">
        <v>0</v>
      </c>
      <c r="H32" s="52">
        <v>0</v>
      </c>
      <c r="I32" s="61">
        <v>0</v>
      </c>
      <c r="J32" s="85">
        <v>0</v>
      </c>
      <c r="K32" s="85">
        <v>0</v>
      </c>
      <c r="L32" s="5"/>
    </row>
    <row r="33" spans="1:12" s="34" customFormat="1" ht="81.75" customHeight="1">
      <c r="A33" s="2">
        <f t="shared" si="3"/>
        <v>28</v>
      </c>
      <c r="B33" s="30" t="s">
        <v>31</v>
      </c>
      <c r="C33" s="23">
        <f t="shared" si="12"/>
        <v>108762120</v>
      </c>
      <c r="D33" s="32">
        <f aca="true" t="shared" si="13" ref="D33:F35">D35</f>
        <v>0</v>
      </c>
      <c r="E33" s="32">
        <f t="shared" si="13"/>
        <v>0</v>
      </c>
      <c r="F33" s="32">
        <f t="shared" si="13"/>
        <v>0</v>
      </c>
      <c r="G33" s="24">
        <v>0</v>
      </c>
      <c r="H33" s="53">
        <v>0</v>
      </c>
      <c r="I33" s="62">
        <v>19000000</v>
      </c>
      <c r="J33" s="62">
        <v>44781060</v>
      </c>
      <c r="K33" s="62">
        <v>44981060</v>
      </c>
      <c r="L33" s="33">
        <v>10</v>
      </c>
    </row>
    <row r="34" spans="1:12" s="34" customFormat="1" ht="75" customHeight="1">
      <c r="A34" s="2">
        <f t="shared" si="3"/>
        <v>29</v>
      </c>
      <c r="B34" s="30" t="s">
        <v>10</v>
      </c>
      <c r="C34" s="23">
        <f t="shared" si="12"/>
        <v>108762120</v>
      </c>
      <c r="D34" s="32">
        <f t="shared" si="13"/>
        <v>0</v>
      </c>
      <c r="E34" s="32">
        <f t="shared" si="13"/>
        <v>0</v>
      </c>
      <c r="F34" s="32">
        <f t="shared" si="13"/>
        <v>0</v>
      </c>
      <c r="G34" s="24">
        <v>0</v>
      </c>
      <c r="H34" s="53">
        <v>0</v>
      </c>
      <c r="I34" s="62">
        <v>19000000</v>
      </c>
      <c r="J34" s="62">
        <v>44781060</v>
      </c>
      <c r="K34" s="62">
        <v>44981060</v>
      </c>
      <c r="L34" s="33"/>
    </row>
    <row r="35" spans="1:12" s="34" customFormat="1" ht="51" customHeight="1">
      <c r="A35" s="2">
        <f t="shared" si="3"/>
        <v>30</v>
      </c>
      <c r="B35" s="30" t="s">
        <v>11</v>
      </c>
      <c r="C35" s="23">
        <f t="shared" si="12"/>
        <v>0</v>
      </c>
      <c r="D35" s="32">
        <f t="shared" si="13"/>
        <v>0</v>
      </c>
      <c r="E35" s="32">
        <f t="shared" si="13"/>
        <v>0</v>
      </c>
      <c r="F35" s="32">
        <f t="shared" si="13"/>
        <v>0</v>
      </c>
      <c r="G35" s="24">
        <v>0</v>
      </c>
      <c r="H35" s="52">
        <v>0</v>
      </c>
      <c r="I35" s="61">
        <v>0</v>
      </c>
      <c r="J35" s="61">
        <v>0</v>
      </c>
      <c r="K35" s="85">
        <v>0</v>
      </c>
      <c r="L35" s="33"/>
    </row>
    <row r="36" spans="1:12" ht="75" customHeight="1">
      <c r="A36" s="2">
        <f t="shared" si="3"/>
        <v>31</v>
      </c>
      <c r="B36" s="11" t="s">
        <v>32</v>
      </c>
      <c r="C36" s="23">
        <f t="shared" si="12"/>
        <v>5914527.24</v>
      </c>
      <c r="D36" s="26">
        <v>0</v>
      </c>
      <c r="E36" s="26">
        <v>0</v>
      </c>
      <c r="F36" s="32">
        <v>0</v>
      </c>
      <c r="G36" s="23">
        <v>1380949</v>
      </c>
      <c r="H36" s="47">
        <v>1032909</v>
      </c>
      <c r="I36" s="60">
        <v>3500669.24</v>
      </c>
      <c r="J36" s="84">
        <v>0</v>
      </c>
      <c r="K36" s="85">
        <v>0</v>
      </c>
      <c r="L36" s="18">
        <v>9</v>
      </c>
    </row>
    <row r="37" spans="1:12" ht="71.25" customHeight="1">
      <c r="A37" s="2">
        <f t="shared" si="3"/>
        <v>32</v>
      </c>
      <c r="B37" s="9" t="s">
        <v>10</v>
      </c>
      <c r="C37" s="23">
        <f t="shared" si="12"/>
        <v>5914527.24</v>
      </c>
      <c r="D37" s="24">
        <v>0</v>
      </c>
      <c r="E37" s="24">
        <v>0</v>
      </c>
      <c r="F37" s="32">
        <v>0</v>
      </c>
      <c r="G37" s="23">
        <v>1380949</v>
      </c>
      <c r="H37" s="47">
        <v>1032909</v>
      </c>
      <c r="I37" s="60">
        <v>3500669.24</v>
      </c>
      <c r="J37" s="84">
        <v>0</v>
      </c>
      <c r="K37" s="85">
        <v>0</v>
      </c>
      <c r="L37" s="8"/>
    </row>
    <row r="38" spans="1:12" ht="63.75">
      <c r="A38" s="2">
        <f t="shared" si="3"/>
        <v>33</v>
      </c>
      <c r="B38" s="9" t="s">
        <v>33</v>
      </c>
      <c r="C38" s="23">
        <f t="shared" si="12"/>
        <v>2806360</v>
      </c>
      <c r="D38" s="23">
        <v>430000</v>
      </c>
      <c r="E38" s="23">
        <v>2353495</v>
      </c>
      <c r="F38" s="31">
        <v>22865</v>
      </c>
      <c r="G38" s="24">
        <v>0</v>
      </c>
      <c r="H38" s="52">
        <v>0</v>
      </c>
      <c r="I38" s="61">
        <v>0</v>
      </c>
      <c r="J38" s="85">
        <v>0</v>
      </c>
      <c r="K38" s="85">
        <v>0</v>
      </c>
      <c r="L38" s="15" t="s">
        <v>40</v>
      </c>
    </row>
    <row r="39" spans="1:12" ht="73.5" customHeight="1">
      <c r="A39" s="2">
        <f t="shared" si="3"/>
        <v>34</v>
      </c>
      <c r="B39" s="9" t="s">
        <v>10</v>
      </c>
      <c r="C39" s="23">
        <f t="shared" si="12"/>
        <v>2806360</v>
      </c>
      <c r="D39" s="23">
        <v>430000</v>
      </c>
      <c r="E39" s="23">
        <v>2353495</v>
      </c>
      <c r="F39" s="31">
        <v>22865</v>
      </c>
      <c r="G39" s="24">
        <v>0</v>
      </c>
      <c r="H39" s="52">
        <v>0</v>
      </c>
      <c r="I39" s="61">
        <v>0</v>
      </c>
      <c r="J39" s="85">
        <v>0</v>
      </c>
      <c r="K39" s="85">
        <v>0</v>
      </c>
      <c r="L39" s="6"/>
    </row>
    <row r="40" spans="1:12" ht="71.25" customHeight="1">
      <c r="A40" s="2">
        <f t="shared" si="3"/>
        <v>35</v>
      </c>
      <c r="B40" s="40" t="s">
        <v>36</v>
      </c>
      <c r="C40" s="23">
        <f t="shared" si="12"/>
        <v>9235844</v>
      </c>
      <c r="D40" s="24">
        <v>0</v>
      </c>
      <c r="E40" s="24">
        <v>0</v>
      </c>
      <c r="F40" s="31">
        <v>14400</v>
      </c>
      <c r="G40" s="23">
        <v>160000</v>
      </c>
      <c r="H40" s="47">
        <v>380000</v>
      </c>
      <c r="I40" s="60">
        <v>2858000</v>
      </c>
      <c r="J40" s="84">
        <v>2892439</v>
      </c>
      <c r="K40" s="84">
        <v>2931005</v>
      </c>
      <c r="L40" s="5"/>
    </row>
    <row r="41" spans="1:12" ht="78" customHeight="1">
      <c r="A41" s="2">
        <f t="shared" si="3"/>
        <v>36</v>
      </c>
      <c r="B41" s="11" t="s">
        <v>10</v>
      </c>
      <c r="C41" s="23">
        <f t="shared" si="12"/>
        <v>9235844</v>
      </c>
      <c r="D41" s="26">
        <v>0</v>
      </c>
      <c r="E41" s="26">
        <v>0</v>
      </c>
      <c r="F41" s="31">
        <v>14400</v>
      </c>
      <c r="G41" s="23">
        <v>160000</v>
      </c>
      <c r="H41" s="47">
        <v>380000</v>
      </c>
      <c r="I41" s="60">
        <v>2858000</v>
      </c>
      <c r="J41" s="84">
        <v>2892439</v>
      </c>
      <c r="K41" s="84">
        <v>2931005</v>
      </c>
      <c r="L41" s="13"/>
    </row>
    <row r="42" spans="1:12" ht="83.25" customHeight="1">
      <c r="A42" s="2">
        <f t="shared" si="3"/>
        <v>37</v>
      </c>
      <c r="B42" s="9" t="s">
        <v>41</v>
      </c>
      <c r="C42" s="23">
        <f t="shared" si="12"/>
        <v>116255306.1</v>
      </c>
      <c r="D42" s="24">
        <v>0</v>
      </c>
      <c r="E42" s="24">
        <v>0</v>
      </c>
      <c r="F42" s="31">
        <v>33210776</v>
      </c>
      <c r="G42" s="23">
        <f>G43+G44</f>
        <v>83044530.1</v>
      </c>
      <c r="H42" s="52">
        <v>0</v>
      </c>
      <c r="I42" s="61">
        <v>0</v>
      </c>
      <c r="J42" s="85">
        <v>0</v>
      </c>
      <c r="K42" s="85">
        <v>0</v>
      </c>
      <c r="L42" s="8">
        <v>10</v>
      </c>
    </row>
    <row r="43" spans="1:12" ht="69" customHeight="1">
      <c r="A43" s="2">
        <f t="shared" si="3"/>
        <v>38</v>
      </c>
      <c r="B43" s="11" t="s">
        <v>10</v>
      </c>
      <c r="C43" s="23">
        <f t="shared" si="12"/>
        <v>6357827.85</v>
      </c>
      <c r="D43" s="24">
        <v>0</v>
      </c>
      <c r="E43" s="24">
        <v>0</v>
      </c>
      <c r="F43" s="38">
        <v>3210776</v>
      </c>
      <c r="G43" s="44">
        <v>3147051.85</v>
      </c>
      <c r="H43" s="52">
        <v>0</v>
      </c>
      <c r="I43" s="61">
        <v>0</v>
      </c>
      <c r="J43" s="85">
        <v>0</v>
      </c>
      <c r="K43" s="85">
        <v>0</v>
      </c>
      <c r="L43" s="16"/>
    </row>
    <row r="44" spans="1:12" ht="81.75" customHeight="1">
      <c r="A44" s="2">
        <f t="shared" si="3"/>
        <v>39</v>
      </c>
      <c r="B44" s="9" t="s">
        <v>11</v>
      </c>
      <c r="C44" s="23">
        <f t="shared" si="12"/>
        <v>109897478.25</v>
      </c>
      <c r="D44" s="24">
        <v>0</v>
      </c>
      <c r="E44" s="24">
        <v>0</v>
      </c>
      <c r="F44" s="31">
        <v>30000000</v>
      </c>
      <c r="G44" s="23">
        <v>79897478.25</v>
      </c>
      <c r="H44" s="52">
        <v>0</v>
      </c>
      <c r="I44" s="61">
        <v>0</v>
      </c>
      <c r="J44" s="85">
        <v>0</v>
      </c>
      <c r="K44" s="85">
        <v>0</v>
      </c>
      <c r="L44" s="8"/>
    </row>
    <row r="45" spans="1:12" ht="131.25" customHeight="1">
      <c r="A45" s="2">
        <f t="shared" si="3"/>
        <v>40</v>
      </c>
      <c r="B45" s="9" t="s">
        <v>34</v>
      </c>
      <c r="C45" s="23">
        <f t="shared" si="12"/>
        <v>305843</v>
      </c>
      <c r="D45" s="24">
        <v>0</v>
      </c>
      <c r="E45" s="24">
        <v>0</v>
      </c>
      <c r="F45" s="29">
        <v>0</v>
      </c>
      <c r="G45" s="23">
        <v>305843</v>
      </c>
      <c r="H45" s="52">
        <v>0</v>
      </c>
      <c r="I45" s="61">
        <v>0</v>
      </c>
      <c r="J45" s="85">
        <v>0</v>
      </c>
      <c r="K45" s="85">
        <v>0</v>
      </c>
      <c r="L45" s="8">
        <v>11</v>
      </c>
    </row>
    <row r="46" spans="1:12" ht="63.75" customHeight="1">
      <c r="A46" s="2">
        <f t="shared" si="3"/>
        <v>41</v>
      </c>
      <c r="B46" s="9" t="s">
        <v>10</v>
      </c>
      <c r="C46" s="23">
        <f t="shared" si="12"/>
        <v>305843</v>
      </c>
      <c r="D46" s="24">
        <v>0</v>
      </c>
      <c r="E46" s="24">
        <v>0</v>
      </c>
      <c r="F46" s="29">
        <v>0</v>
      </c>
      <c r="G46" s="23">
        <v>305843</v>
      </c>
      <c r="H46" s="52">
        <v>0</v>
      </c>
      <c r="I46" s="61">
        <v>0</v>
      </c>
      <c r="J46" s="85">
        <v>0</v>
      </c>
      <c r="K46" s="85">
        <v>0</v>
      </c>
      <c r="L46" s="8"/>
    </row>
    <row r="47" spans="1:12" ht="73.5" customHeight="1">
      <c r="A47" s="2">
        <f t="shared" si="3"/>
        <v>42</v>
      </c>
      <c r="B47" s="9" t="s">
        <v>35</v>
      </c>
      <c r="C47" s="23">
        <f t="shared" si="12"/>
        <v>6400000</v>
      </c>
      <c r="D47" s="24">
        <v>0</v>
      </c>
      <c r="E47" s="24">
        <v>0</v>
      </c>
      <c r="F47" s="24">
        <v>0</v>
      </c>
      <c r="G47" s="23">
        <v>0</v>
      </c>
      <c r="H47" s="47">
        <v>2000000</v>
      </c>
      <c r="I47" s="60">
        <v>4400000</v>
      </c>
      <c r="J47" s="84">
        <v>0</v>
      </c>
      <c r="K47" s="85">
        <v>0</v>
      </c>
      <c r="L47" s="8">
        <v>12</v>
      </c>
    </row>
    <row r="48" spans="1:12" ht="72.75" customHeight="1">
      <c r="A48" s="2">
        <f t="shared" si="3"/>
        <v>43</v>
      </c>
      <c r="B48" s="9" t="s">
        <v>10</v>
      </c>
      <c r="C48" s="23">
        <f t="shared" si="12"/>
        <v>6400000</v>
      </c>
      <c r="D48" s="24">
        <v>0</v>
      </c>
      <c r="E48" s="24">
        <v>0</v>
      </c>
      <c r="F48" s="24">
        <v>0</v>
      </c>
      <c r="G48" s="23">
        <v>0</v>
      </c>
      <c r="H48" s="47">
        <v>2000000</v>
      </c>
      <c r="I48" s="60">
        <v>4400000</v>
      </c>
      <c r="J48" s="84">
        <v>0</v>
      </c>
      <c r="K48" s="85">
        <v>0</v>
      </c>
      <c r="L48" s="5"/>
    </row>
    <row r="49" spans="1:12" s="34" customFormat="1" ht="100.5" customHeight="1">
      <c r="A49" s="2">
        <f t="shared" si="3"/>
        <v>44</v>
      </c>
      <c r="B49" s="30" t="s">
        <v>38</v>
      </c>
      <c r="C49" s="23">
        <f t="shared" si="12"/>
        <v>2422218.9</v>
      </c>
      <c r="D49" s="32">
        <v>0</v>
      </c>
      <c r="E49" s="32">
        <v>0</v>
      </c>
      <c r="F49" s="32">
        <v>0</v>
      </c>
      <c r="G49" s="23">
        <v>2422218.9</v>
      </c>
      <c r="H49" s="52">
        <v>0</v>
      </c>
      <c r="I49" s="61">
        <v>0</v>
      </c>
      <c r="J49" s="85">
        <v>0</v>
      </c>
      <c r="K49" s="85">
        <v>0</v>
      </c>
      <c r="L49" s="41">
        <v>10</v>
      </c>
    </row>
    <row r="50" spans="1:12" ht="72.75" customHeight="1">
      <c r="A50" s="2">
        <f t="shared" si="3"/>
        <v>45</v>
      </c>
      <c r="B50" s="9" t="s">
        <v>10</v>
      </c>
      <c r="C50" s="23">
        <f t="shared" si="12"/>
        <v>2422218.9</v>
      </c>
      <c r="D50" s="24">
        <v>0</v>
      </c>
      <c r="E50" s="24">
        <v>0</v>
      </c>
      <c r="F50" s="32">
        <v>0</v>
      </c>
      <c r="G50" s="23">
        <v>2422218.9</v>
      </c>
      <c r="H50" s="52">
        <v>0</v>
      </c>
      <c r="I50" s="61">
        <v>0</v>
      </c>
      <c r="J50" s="85">
        <v>0</v>
      </c>
      <c r="K50" s="85">
        <v>0</v>
      </c>
      <c r="L50" s="5"/>
    </row>
    <row r="51" spans="1:12" ht="72.75" customHeight="1">
      <c r="A51" s="2">
        <f t="shared" si="3"/>
        <v>46</v>
      </c>
      <c r="B51" s="4" t="s">
        <v>37</v>
      </c>
      <c r="C51" s="23">
        <f t="shared" si="12"/>
        <v>221198</v>
      </c>
      <c r="D51" s="24">
        <v>0</v>
      </c>
      <c r="E51" s="24">
        <v>0</v>
      </c>
      <c r="F51" s="24">
        <v>0</v>
      </c>
      <c r="G51" s="23">
        <v>21200</v>
      </c>
      <c r="H51" s="47">
        <v>99999</v>
      </c>
      <c r="I51" s="63">
        <v>99999</v>
      </c>
      <c r="J51" s="85">
        <v>0</v>
      </c>
      <c r="K51" s="85">
        <v>0</v>
      </c>
      <c r="L51" s="5">
        <v>13</v>
      </c>
    </row>
    <row r="52" spans="1:12" ht="72.75" customHeight="1">
      <c r="A52" s="2">
        <f t="shared" si="3"/>
        <v>47</v>
      </c>
      <c r="B52" s="9" t="s">
        <v>10</v>
      </c>
      <c r="C52" s="23">
        <f t="shared" si="12"/>
        <v>221198</v>
      </c>
      <c r="D52" s="24">
        <v>0</v>
      </c>
      <c r="E52" s="24">
        <v>0</v>
      </c>
      <c r="F52" s="24">
        <v>0</v>
      </c>
      <c r="G52" s="23">
        <v>21200</v>
      </c>
      <c r="H52" s="47">
        <v>99999</v>
      </c>
      <c r="I52" s="63">
        <v>99999</v>
      </c>
      <c r="J52" s="85">
        <v>0</v>
      </c>
      <c r="K52" s="85">
        <v>0</v>
      </c>
      <c r="L52" s="5"/>
    </row>
    <row r="53" spans="1:12" ht="119.25" customHeight="1">
      <c r="A53" s="2">
        <f t="shared" si="3"/>
        <v>48</v>
      </c>
      <c r="B53" s="4" t="s">
        <v>46</v>
      </c>
      <c r="C53" s="23">
        <f t="shared" si="12"/>
        <v>2527467</v>
      </c>
      <c r="D53" s="24">
        <v>0</v>
      </c>
      <c r="E53" s="24">
        <v>0</v>
      </c>
      <c r="F53" s="24">
        <v>0</v>
      </c>
      <c r="G53" s="23">
        <v>0</v>
      </c>
      <c r="H53" s="47">
        <v>0</v>
      </c>
      <c r="I53" s="63">
        <v>444600</v>
      </c>
      <c r="J53" s="63">
        <v>1047877</v>
      </c>
      <c r="K53" s="63">
        <v>1034990</v>
      </c>
      <c r="L53" s="5">
        <v>15</v>
      </c>
    </row>
    <row r="54" spans="1:12" ht="72.75" customHeight="1">
      <c r="A54" s="2">
        <f t="shared" si="3"/>
        <v>49</v>
      </c>
      <c r="B54" s="9" t="s">
        <v>10</v>
      </c>
      <c r="C54" s="23">
        <f t="shared" si="12"/>
        <v>2527467</v>
      </c>
      <c r="D54" s="24">
        <v>0</v>
      </c>
      <c r="E54" s="24">
        <v>0</v>
      </c>
      <c r="F54" s="24">
        <v>0</v>
      </c>
      <c r="G54" s="23">
        <v>0</v>
      </c>
      <c r="H54" s="47">
        <v>0</v>
      </c>
      <c r="I54" s="63">
        <v>444600</v>
      </c>
      <c r="J54" s="63">
        <v>1047877</v>
      </c>
      <c r="K54" s="63">
        <v>1034990</v>
      </c>
      <c r="L54" s="5"/>
    </row>
    <row r="55" spans="1:12" ht="15.75">
      <c r="A55" s="2">
        <f t="shared" si="3"/>
        <v>50</v>
      </c>
      <c r="B55" s="71" t="s">
        <v>43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</row>
    <row r="56" spans="1:12" ht="60" customHeight="1">
      <c r="A56" s="2">
        <f t="shared" si="3"/>
        <v>51</v>
      </c>
      <c r="B56" s="4" t="s">
        <v>28</v>
      </c>
      <c r="C56" s="27">
        <f>SUM(D56:K56)</f>
        <v>4266503.75</v>
      </c>
      <c r="D56" s="20">
        <f>D57</f>
        <v>0</v>
      </c>
      <c r="E56" s="20">
        <f aca="true" t="shared" si="14" ref="E56:K56">E57</f>
        <v>0</v>
      </c>
      <c r="F56" s="37">
        <f t="shared" si="14"/>
        <v>0</v>
      </c>
      <c r="G56" s="19">
        <f t="shared" si="14"/>
        <v>459930</v>
      </c>
      <c r="H56" s="50">
        <f t="shared" si="14"/>
        <v>3806573.75</v>
      </c>
      <c r="I56" s="59">
        <f t="shared" si="14"/>
        <v>0</v>
      </c>
      <c r="J56" s="83">
        <f t="shared" si="14"/>
        <v>0</v>
      </c>
      <c r="K56" s="83">
        <f t="shared" si="14"/>
        <v>0</v>
      </c>
      <c r="L56" s="5"/>
    </row>
    <row r="57" spans="1:12" ht="67.5" customHeight="1">
      <c r="A57" s="2">
        <f t="shared" si="3"/>
        <v>52</v>
      </c>
      <c r="B57" s="11" t="s">
        <v>5</v>
      </c>
      <c r="C57" s="25">
        <f>SUM(D57:K57)</f>
        <v>4266503.75</v>
      </c>
      <c r="D57" s="26">
        <f>D59</f>
        <v>0</v>
      </c>
      <c r="E57" s="26">
        <f aca="true" t="shared" si="15" ref="E57:K57">E59</f>
        <v>0</v>
      </c>
      <c r="F57" s="32">
        <f t="shared" si="15"/>
        <v>0</v>
      </c>
      <c r="G57" s="23">
        <f t="shared" si="15"/>
        <v>459930</v>
      </c>
      <c r="H57" s="47">
        <f t="shared" si="15"/>
        <v>3806573.75</v>
      </c>
      <c r="I57" s="61">
        <f t="shared" si="15"/>
        <v>0</v>
      </c>
      <c r="J57" s="85">
        <f t="shared" si="15"/>
        <v>0</v>
      </c>
      <c r="K57" s="85">
        <f t="shared" si="15"/>
        <v>0</v>
      </c>
      <c r="L57" s="13"/>
    </row>
    <row r="58" spans="1:12" ht="15">
      <c r="A58" s="2">
        <f t="shared" si="3"/>
        <v>53</v>
      </c>
      <c r="B58" s="70" t="s">
        <v>12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ht="58.5" customHeight="1">
      <c r="A59" s="2">
        <f t="shared" si="3"/>
        <v>54</v>
      </c>
      <c r="B59" s="10" t="s">
        <v>27</v>
      </c>
      <c r="C59" s="27">
        <f>SUM(D59:J59)</f>
        <v>4266503.75</v>
      </c>
      <c r="D59" s="28">
        <f>D61</f>
        <v>0</v>
      </c>
      <c r="E59" s="28">
        <f aca="true" t="shared" si="16" ref="E59:K59">E61</f>
        <v>0</v>
      </c>
      <c r="F59" s="37">
        <f t="shared" si="16"/>
        <v>0</v>
      </c>
      <c r="G59" s="19">
        <f t="shared" si="16"/>
        <v>459930</v>
      </c>
      <c r="H59" s="50">
        <f t="shared" si="16"/>
        <v>3806573.75</v>
      </c>
      <c r="I59" s="59">
        <f t="shared" si="16"/>
        <v>0</v>
      </c>
      <c r="J59" s="83">
        <f t="shared" si="16"/>
        <v>0</v>
      </c>
      <c r="K59" s="83">
        <f t="shared" si="16"/>
        <v>0</v>
      </c>
      <c r="L59" s="13"/>
    </row>
    <row r="60" spans="1:12" ht="60" customHeight="1">
      <c r="A60" s="2">
        <f t="shared" si="3"/>
        <v>55</v>
      </c>
      <c r="B60" s="9" t="s">
        <v>30</v>
      </c>
      <c r="C60" s="25">
        <f>SUM(D60:J60)</f>
        <v>4266503.75</v>
      </c>
      <c r="D60" s="24">
        <v>0</v>
      </c>
      <c r="E60" s="24">
        <v>0</v>
      </c>
      <c r="F60" s="32">
        <v>0</v>
      </c>
      <c r="G60" s="23">
        <v>459930</v>
      </c>
      <c r="H60" s="47">
        <v>3806573.75</v>
      </c>
      <c r="I60" s="61">
        <v>0</v>
      </c>
      <c r="J60" s="85">
        <v>0</v>
      </c>
      <c r="K60" s="85">
        <v>0</v>
      </c>
      <c r="L60" s="15" t="s">
        <v>47</v>
      </c>
    </row>
    <row r="61" spans="1:12" ht="64.5" customHeight="1">
      <c r="A61" s="2">
        <f t="shared" si="3"/>
        <v>56</v>
      </c>
      <c r="B61" s="11" t="s">
        <v>5</v>
      </c>
      <c r="C61" s="25">
        <f>SUM(D61:K61)</f>
        <v>4266503.75</v>
      </c>
      <c r="D61" s="24">
        <v>0</v>
      </c>
      <c r="E61" s="24">
        <v>0</v>
      </c>
      <c r="F61" s="32">
        <v>0</v>
      </c>
      <c r="G61" s="23">
        <v>459930</v>
      </c>
      <c r="H61" s="47">
        <v>3806573.75</v>
      </c>
      <c r="I61" s="61">
        <v>0</v>
      </c>
      <c r="J61" s="85">
        <v>0</v>
      </c>
      <c r="K61" s="85">
        <v>0</v>
      </c>
      <c r="L61" s="5"/>
    </row>
    <row r="62" spans="1:12" ht="15.75">
      <c r="A62" s="2">
        <f t="shared" si="3"/>
        <v>57</v>
      </c>
      <c r="B62" s="69" t="s">
        <v>44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1:12" ht="68.25" customHeight="1">
      <c r="A63" s="2">
        <f t="shared" si="3"/>
        <v>58</v>
      </c>
      <c r="B63" s="4" t="s">
        <v>24</v>
      </c>
      <c r="C63" s="27">
        <f>SUM(D63:K63)</f>
        <v>12937922.190000001</v>
      </c>
      <c r="D63" s="19">
        <f>D64</f>
        <v>2630590</v>
      </c>
      <c r="E63" s="19">
        <f aca="true" t="shared" si="17" ref="E63:K63">E64</f>
        <v>1056740</v>
      </c>
      <c r="F63" s="21">
        <f t="shared" si="17"/>
        <v>99900</v>
      </c>
      <c r="G63" s="19">
        <f t="shared" si="17"/>
        <v>1601728.4</v>
      </c>
      <c r="H63" s="50">
        <f t="shared" si="17"/>
        <v>5473562.2</v>
      </c>
      <c r="I63" s="58">
        <f t="shared" si="17"/>
        <v>2075401.59</v>
      </c>
      <c r="J63" s="82">
        <f t="shared" si="17"/>
        <v>0</v>
      </c>
      <c r="K63" s="82">
        <f t="shared" si="17"/>
        <v>0</v>
      </c>
      <c r="L63" s="5"/>
    </row>
    <row r="64" spans="1:12" ht="63.75" customHeight="1">
      <c r="A64" s="2">
        <f t="shared" si="3"/>
        <v>59</v>
      </c>
      <c r="B64" s="11" t="s">
        <v>5</v>
      </c>
      <c r="C64" s="27">
        <f>SUM(D64:K64)</f>
        <v>12937922.190000001</v>
      </c>
      <c r="D64" s="19">
        <f>D66</f>
        <v>2630590</v>
      </c>
      <c r="E64" s="19">
        <f>E66</f>
        <v>1056740</v>
      </c>
      <c r="F64" s="21">
        <f aca="true" t="shared" si="18" ref="F64:K64">F66</f>
        <v>99900</v>
      </c>
      <c r="G64" s="19">
        <f t="shared" si="18"/>
        <v>1601728.4</v>
      </c>
      <c r="H64" s="50">
        <f t="shared" si="18"/>
        <v>5473562.2</v>
      </c>
      <c r="I64" s="58">
        <f t="shared" si="18"/>
        <v>2075401.59</v>
      </c>
      <c r="J64" s="82">
        <f t="shared" si="18"/>
        <v>0</v>
      </c>
      <c r="K64" s="82">
        <f t="shared" si="18"/>
        <v>0</v>
      </c>
      <c r="L64" s="5"/>
    </row>
    <row r="65" spans="1:12" ht="15">
      <c r="A65" s="2">
        <f t="shared" si="3"/>
        <v>60</v>
      </c>
      <c r="B65" s="68" t="s">
        <v>13</v>
      </c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1:12" ht="73.5" customHeight="1">
      <c r="A66" s="2">
        <f t="shared" si="3"/>
        <v>61</v>
      </c>
      <c r="B66" s="4" t="s">
        <v>27</v>
      </c>
      <c r="C66" s="19">
        <f>SUM(D66:K66)</f>
        <v>12937922.190000001</v>
      </c>
      <c r="D66" s="19">
        <f>D68+D70+D72+D74+D76</f>
        <v>2630590</v>
      </c>
      <c r="E66" s="19">
        <f aca="true" t="shared" si="19" ref="E66:J66">E68+E70+E72+E74+E76</f>
        <v>1056740</v>
      </c>
      <c r="F66" s="21">
        <f t="shared" si="19"/>
        <v>99900</v>
      </c>
      <c r="G66" s="19">
        <f t="shared" si="19"/>
        <v>1601728.4</v>
      </c>
      <c r="H66" s="50">
        <f>H68+H70+H72+H74+H76</f>
        <v>5473562.2</v>
      </c>
      <c r="I66" s="58">
        <f t="shared" si="19"/>
        <v>2075401.59</v>
      </c>
      <c r="J66" s="82">
        <f t="shared" si="19"/>
        <v>0</v>
      </c>
      <c r="K66" s="82">
        <f>K68+K70+K72+K74+K76</f>
        <v>0</v>
      </c>
      <c r="L66" s="14"/>
    </row>
    <row r="67" spans="1:12" ht="93" customHeight="1">
      <c r="A67" s="2">
        <f t="shared" si="3"/>
        <v>62</v>
      </c>
      <c r="B67" s="11" t="s">
        <v>23</v>
      </c>
      <c r="C67" s="23">
        <f>SUM(D67:K67)</f>
        <v>9479373.790000001</v>
      </c>
      <c r="D67" s="25">
        <v>296604</v>
      </c>
      <c r="E67" s="25">
        <v>630030</v>
      </c>
      <c r="F67" s="31">
        <v>0</v>
      </c>
      <c r="G67" s="23">
        <v>1303776</v>
      </c>
      <c r="H67" s="47">
        <v>5173562.2</v>
      </c>
      <c r="I67" s="60">
        <v>2075401.59</v>
      </c>
      <c r="J67" s="84">
        <v>0</v>
      </c>
      <c r="K67" s="84">
        <v>0</v>
      </c>
      <c r="L67" s="18" t="s">
        <v>48</v>
      </c>
    </row>
    <row r="68" spans="1:12" ht="76.5" customHeight="1">
      <c r="A68" s="2">
        <f t="shared" si="3"/>
        <v>63</v>
      </c>
      <c r="B68" s="9" t="s">
        <v>10</v>
      </c>
      <c r="C68" s="23">
        <f aca="true" t="shared" si="20" ref="C68:C76">SUM(D68:K68)</f>
        <v>9479373.790000001</v>
      </c>
      <c r="D68" s="23">
        <v>296604</v>
      </c>
      <c r="E68" s="23">
        <v>630030</v>
      </c>
      <c r="F68" s="31">
        <v>0</v>
      </c>
      <c r="G68" s="23">
        <v>1303776</v>
      </c>
      <c r="H68" s="47">
        <v>5173562.2</v>
      </c>
      <c r="I68" s="60">
        <v>2075401.59</v>
      </c>
      <c r="J68" s="84">
        <v>0</v>
      </c>
      <c r="K68" s="84">
        <v>0</v>
      </c>
      <c r="L68" s="5"/>
    </row>
    <row r="69" spans="1:12" ht="83.25" customHeight="1">
      <c r="A69" s="2">
        <f t="shared" si="3"/>
        <v>64</v>
      </c>
      <c r="B69" s="11" t="s">
        <v>22</v>
      </c>
      <c r="C69" s="23">
        <f t="shared" si="20"/>
        <v>1118033</v>
      </c>
      <c r="D69" s="25">
        <v>818033</v>
      </c>
      <c r="E69" s="25">
        <v>0</v>
      </c>
      <c r="F69" s="31">
        <v>0</v>
      </c>
      <c r="G69" s="23">
        <v>0</v>
      </c>
      <c r="H69" s="47">
        <v>300000</v>
      </c>
      <c r="I69" s="60">
        <v>0</v>
      </c>
      <c r="J69" s="84">
        <v>0</v>
      </c>
      <c r="K69" s="84">
        <v>0</v>
      </c>
      <c r="L69" s="18" t="s">
        <v>49</v>
      </c>
    </row>
    <row r="70" spans="1:12" ht="62.25" customHeight="1">
      <c r="A70" s="2">
        <f t="shared" si="3"/>
        <v>65</v>
      </c>
      <c r="B70" s="9" t="s">
        <v>10</v>
      </c>
      <c r="C70" s="23">
        <f t="shared" si="20"/>
        <v>1118033</v>
      </c>
      <c r="D70" s="23">
        <v>818033</v>
      </c>
      <c r="E70" s="23">
        <v>0</v>
      </c>
      <c r="F70" s="31">
        <v>0</v>
      </c>
      <c r="G70" s="23">
        <v>0</v>
      </c>
      <c r="H70" s="47">
        <v>300000</v>
      </c>
      <c r="I70" s="60">
        <v>0</v>
      </c>
      <c r="J70" s="84">
        <v>0</v>
      </c>
      <c r="K70" s="84">
        <v>0</v>
      </c>
      <c r="L70" s="5"/>
    </row>
    <row r="71" spans="1:12" ht="108.75" customHeight="1">
      <c r="A71" s="2">
        <f t="shared" si="3"/>
        <v>66</v>
      </c>
      <c r="B71" s="11" t="s">
        <v>21</v>
      </c>
      <c r="C71" s="23">
        <f t="shared" si="20"/>
        <v>445914</v>
      </c>
      <c r="D71" s="25">
        <v>404200</v>
      </c>
      <c r="E71" s="25">
        <v>41714</v>
      </c>
      <c r="F71" s="31">
        <v>0</v>
      </c>
      <c r="G71" s="23">
        <v>0</v>
      </c>
      <c r="H71" s="47">
        <v>0</v>
      </c>
      <c r="I71" s="60">
        <v>0</v>
      </c>
      <c r="J71" s="84">
        <v>0</v>
      </c>
      <c r="K71" s="84">
        <v>0</v>
      </c>
      <c r="L71" s="18" t="s">
        <v>50</v>
      </c>
    </row>
    <row r="72" spans="1:12" ht="74.25" customHeight="1">
      <c r="A72" s="2">
        <f>A71+1</f>
        <v>67</v>
      </c>
      <c r="B72" s="9" t="s">
        <v>10</v>
      </c>
      <c r="C72" s="23">
        <f t="shared" si="20"/>
        <v>445914</v>
      </c>
      <c r="D72" s="23">
        <v>404200</v>
      </c>
      <c r="E72" s="23">
        <v>41714</v>
      </c>
      <c r="F72" s="31">
        <v>0</v>
      </c>
      <c r="G72" s="23">
        <v>0</v>
      </c>
      <c r="H72" s="47">
        <v>0</v>
      </c>
      <c r="I72" s="60">
        <v>0</v>
      </c>
      <c r="J72" s="84">
        <v>0</v>
      </c>
      <c r="K72" s="84">
        <v>0</v>
      </c>
      <c r="L72" s="5"/>
    </row>
    <row r="73" spans="1:12" ht="93" customHeight="1">
      <c r="A73" s="2">
        <f>A72+1</f>
        <v>68</v>
      </c>
      <c r="B73" s="11" t="s">
        <v>20</v>
      </c>
      <c r="C73" s="23">
        <f t="shared" si="20"/>
        <v>1066352.4</v>
      </c>
      <c r="D73" s="25">
        <v>538500</v>
      </c>
      <c r="E73" s="25">
        <v>130000</v>
      </c>
      <c r="F73" s="31">
        <v>99900</v>
      </c>
      <c r="G73" s="23">
        <v>297952.4</v>
      </c>
      <c r="H73" s="47">
        <v>0</v>
      </c>
      <c r="I73" s="60">
        <v>0</v>
      </c>
      <c r="J73" s="84">
        <v>0</v>
      </c>
      <c r="K73" s="84">
        <v>0</v>
      </c>
      <c r="L73" s="18" t="s">
        <v>51</v>
      </c>
    </row>
    <row r="74" spans="1:12" ht="63.75" customHeight="1">
      <c r="A74" s="2">
        <f>A73+1</f>
        <v>69</v>
      </c>
      <c r="B74" s="9" t="s">
        <v>10</v>
      </c>
      <c r="C74" s="23">
        <f t="shared" si="20"/>
        <v>1066352.4</v>
      </c>
      <c r="D74" s="23">
        <v>538500</v>
      </c>
      <c r="E74" s="23">
        <v>130000</v>
      </c>
      <c r="F74" s="31">
        <v>99900</v>
      </c>
      <c r="G74" s="23">
        <v>297952.4</v>
      </c>
      <c r="H74" s="47">
        <v>0</v>
      </c>
      <c r="I74" s="60">
        <v>0</v>
      </c>
      <c r="J74" s="84">
        <v>0</v>
      </c>
      <c r="K74" s="84">
        <v>0</v>
      </c>
      <c r="L74" s="5"/>
    </row>
    <row r="75" spans="1:12" ht="72.75" customHeight="1">
      <c r="A75" s="2">
        <f>A74+1</f>
        <v>70</v>
      </c>
      <c r="B75" s="10" t="s">
        <v>19</v>
      </c>
      <c r="C75" s="23">
        <f t="shared" si="20"/>
        <v>828249</v>
      </c>
      <c r="D75" s="25">
        <v>573253</v>
      </c>
      <c r="E75" s="25">
        <v>254996</v>
      </c>
      <c r="F75" s="31">
        <v>0</v>
      </c>
      <c r="G75" s="23">
        <v>0</v>
      </c>
      <c r="H75" s="47">
        <v>0</v>
      </c>
      <c r="I75" s="60">
        <v>0</v>
      </c>
      <c r="J75" s="84">
        <v>0</v>
      </c>
      <c r="K75" s="84">
        <v>0</v>
      </c>
      <c r="L75" s="18" t="s">
        <v>39</v>
      </c>
    </row>
    <row r="76" spans="1:12" ht="57.75" customHeight="1">
      <c r="A76" s="2">
        <f>A75+1</f>
        <v>71</v>
      </c>
      <c r="B76" s="9" t="s">
        <v>10</v>
      </c>
      <c r="C76" s="23">
        <f t="shared" si="20"/>
        <v>828249</v>
      </c>
      <c r="D76" s="23">
        <v>573253</v>
      </c>
      <c r="E76" s="23">
        <v>254996</v>
      </c>
      <c r="F76" s="32">
        <v>0</v>
      </c>
      <c r="G76" s="24">
        <v>0</v>
      </c>
      <c r="H76" s="52">
        <v>0</v>
      </c>
      <c r="I76" s="61">
        <v>0</v>
      </c>
      <c r="J76" s="85">
        <v>0</v>
      </c>
      <c r="K76" s="85">
        <v>0</v>
      </c>
      <c r="L76" s="5"/>
    </row>
  </sheetData>
  <sheetProtection/>
  <mergeCells count="13">
    <mergeCell ref="G1:L1"/>
    <mergeCell ref="A3:A4"/>
    <mergeCell ref="B15:L15"/>
    <mergeCell ref="B3:B4"/>
    <mergeCell ref="L3:L4"/>
    <mergeCell ref="C3:K3"/>
    <mergeCell ref="D2:I2"/>
    <mergeCell ref="B19:L19"/>
    <mergeCell ref="B22:L22"/>
    <mergeCell ref="B65:L65"/>
    <mergeCell ref="B62:L62"/>
    <mergeCell ref="B58:L58"/>
    <mergeCell ref="B55:L55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2018-06-13T06:03:16Z</cp:lastPrinted>
  <dcterms:created xsi:type="dcterms:W3CDTF">2006-09-28T05:33:49Z</dcterms:created>
  <dcterms:modified xsi:type="dcterms:W3CDTF">2019-07-17T04:26:41Z</dcterms:modified>
  <cp:category/>
  <cp:version/>
  <cp:contentType/>
  <cp:contentStatus/>
</cp:coreProperties>
</file>