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840" yWindow="-240" windowWidth="10245" windowHeight="11010" activeTab="2"/>
  </bookViews>
  <sheets>
    <sheet name="пр 3" sheetId="1" r:id="rId1"/>
    <sheet name="пр 4" sheetId="2" r:id="rId2"/>
    <sheet name="пр 5" sheetId="3" r:id="rId3"/>
  </sheets>
  <definedNames>
    <definedName name="_xlnm._FilterDatabase" localSheetId="1" hidden="1">'пр 4'!$A$6:$I$552</definedName>
    <definedName name="_xlnm.Print_Area" localSheetId="0">'пр 3'!$A$3:$H$538</definedName>
    <definedName name="_xlnm.Print_Area" localSheetId="1">'пр 4'!$A$3:$I$552</definedName>
  </definedNames>
  <calcPr calcId="124519" refMode="R1C1"/>
</workbook>
</file>

<file path=xl/calcChain.xml><?xml version="1.0" encoding="utf-8"?>
<calcChain xmlns="http://schemas.openxmlformats.org/spreadsheetml/2006/main">
  <c r="H537" i="1"/>
  <c r="G536"/>
  <c r="G535" s="1"/>
  <c r="F536"/>
  <c r="F535" s="1"/>
  <c r="F534" s="1"/>
  <c r="F533" s="1"/>
  <c r="F532" s="1"/>
  <c r="H531"/>
  <c r="G530"/>
  <c r="F530"/>
  <c r="F529" s="1"/>
  <c r="F528" s="1"/>
  <c r="F527" s="1"/>
  <c r="F526" s="1"/>
  <c r="H525"/>
  <c r="G524"/>
  <c r="F524"/>
  <c r="H523"/>
  <c r="G522"/>
  <c r="F522"/>
  <c r="H521"/>
  <c r="H520"/>
  <c r="G519"/>
  <c r="H519" s="1"/>
  <c r="F519"/>
  <c r="H518"/>
  <c r="H517"/>
  <c r="G516"/>
  <c r="H516" s="1"/>
  <c r="F516"/>
  <c r="H512"/>
  <c r="G511"/>
  <c r="F511"/>
  <c r="H510"/>
  <c r="G509"/>
  <c r="F509"/>
  <c r="H508"/>
  <c r="G507"/>
  <c r="F507"/>
  <c r="H506"/>
  <c r="G505"/>
  <c r="F505"/>
  <c r="H504"/>
  <c r="G503"/>
  <c r="F503"/>
  <c r="H498"/>
  <c r="H497"/>
  <c r="G496"/>
  <c r="H496" s="1"/>
  <c r="F496"/>
  <c r="H495"/>
  <c r="G494"/>
  <c r="H494" s="1"/>
  <c r="F494"/>
  <c r="F493"/>
  <c r="H492"/>
  <c r="G491"/>
  <c r="G490" s="1"/>
  <c r="F491"/>
  <c r="F490" s="1"/>
  <c r="H489"/>
  <c r="H488"/>
  <c r="G487"/>
  <c r="F487"/>
  <c r="H486"/>
  <c r="G485"/>
  <c r="F485"/>
  <c r="H484"/>
  <c r="G483"/>
  <c r="H483" s="1"/>
  <c r="F483"/>
  <c r="H482"/>
  <c r="G481"/>
  <c r="F481"/>
  <c r="H472"/>
  <c r="G471"/>
  <c r="G470" s="1"/>
  <c r="F471"/>
  <c r="F470" s="1"/>
  <c r="F469" s="1"/>
  <c r="H477"/>
  <c r="G476"/>
  <c r="F476"/>
  <c r="H475"/>
  <c r="G474"/>
  <c r="F474"/>
  <c r="F473" s="1"/>
  <c r="H468"/>
  <c r="G467"/>
  <c r="G466" s="1"/>
  <c r="G465" s="1"/>
  <c r="F467"/>
  <c r="F466" s="1"/>
  <c r="H463"/>
  <c r="G462"/>
  <c r="F462"/>
  <c r="H461"/>
  <c r="H460"/>
  <c r="G459"/>
  <c r="F459"/>
  <c r="H458"/>
  <c r="H457"/>
  <c r="G456"/>
  <c r="H456" s="1"/>
  <c r="F456"/>
  <c r="H455"/>
  <c r="H454"/>
  <c r="G453"/>
  <c r="F453"/>
  <c r="H451"/>
  <c r="G450"/>
  <c r="H450" s="1"/>
  <c r="F450"/>
  <c r="H449"/>
  <c r="G448"/>
  <c r="F448"/>
  <c r="H448" s="1"/>
  <c r="H443"/>
  <c r="H442"/>
  <c r="G441"/>
  <c r="F441"/>
  <c r="H440"/>
  <c r="G439"/>
  <c r="F439"/>
  <c r="H438"/>
  <c r="H437"/>
  <c r="G436"/>
  <c r="F436"/>
  <c r="H432"/>
  <c r="G431"/>
  <c r="F431"/>
  <c r="F430" s="1"/>
  <c r="H429"/>
  <c r="G428"/>
  <c r="H428" s="1"/>
  <c r="F428"/>
  <c r="H427"/>
  <c r="G426"/>
  <c r="F426"/>
  <c r="H425"/>
  <c r="G424"/>
  <c r="F424"/>
  <c r="H423"/>
  <c r="G422"/>
  <c r="F422"/>
  <c r="H420"/>
  <c r="G419"/>
  <c r="F419"/>
  <c r="H418"/>
  <c r="G417"/>
  <c r="G416" s="1"/>
  <c r="F417"/>
  <c r="H415"/>
  <c r="G414"/>
  <c r="F414"/>
  <c r="H413"/>
  <c r="G412"/>
  <c r="F412"/>
  <c r="H407"/>
  <c r="G406"/>
  <c r="F406"/>
  <c r="H405"/>
  <c r="H404"/>
  <c r="G403"/>
  <c r="F403"/>
  <c r="H402"/>
  <c r="H401"/>
  <c r="H400"/>
  <c r="G399"/>
  <c r="F399"/>
  <c r="H398"/>
  <c r="H397"/>
  <c r="G396"/>
  <c r="F396"/>
  <c r="H394"/>
  <c r="G393"/>
  <c r="F393"/>
  <c r="H392"/>
  <c r="H391"/>
  <c r="G390"/>
  <c r="F390"/>
  <c r="H389"/>
  <c r="G388"/>
  <c r="F388"/>
  <c r="H387"/>
  <c r="H386"/>
  <c r="G385"/>
  <c r="F385"/>
  <c r="H384"/>
  <c r="H383"/>
  <c r="G382"/>
  <c r="F382"/>
  <c r="H380"/>
  <c r="H379"/>
  <c r="G378"/>
  <c r="F378"/>
  <c r="F377" s="1"/>
  <c r="H374"/>
  <c r="G373"/>
  <c r="H373" s="1"/>
  <c r="F373"/>
  <c r="F372" s="1"/>
  <c r="H371"/>
  <c r="G370"/>
  <c r="F370"/>
  <c r="H369"/>
  <c r="G368"/>
  <c r="F368"/>
  <c r="H367"/>
  <c r="G366"/>
  <c r="F366"/>
  <c r="H364"/>
  <c r="G363"/>
  <c r="G362" s="1"/>
  <c r="F363"/>
  <c r="F362" s="1"/>
  <c r="H361"/>
  <c r="G360"/>
  <c r="F360"/>
  <c r="H359"/>
  <c r="G358"/>
  <c r="F358"/>
  <c r="F357" s="1"/>
  <c r="F353"/>
  <c r="F352" s="1"/>
  <c r="F351" s="1"/>
  <c r="H354"/>
  <c r="G353"/>
  <c r="H350"/>
  <c r="G349"/>
  <c r="F349"/>
  <c r="H349" s="1"/>
  <c r="H348"/>
  <c r="G347"/>
  <c r="F347"/>
  <c r="H346"/>
  <c r="G345"/>
  <c r="F345"/>
  <c r="H344"/>
  <c r="G343"/>
  <c r="F343"/>
  <c r="H343" s="1"/>
  <c r="H342"/>
  <c r="G341"/>
  <c r="F341"/>
  <c r="G340"/>
  <c r="H339"/>
  <c r="G338"/>
  <c r="F338"/>
  <c r="F337" s="1"/>
  <c r="G337"/>
  <c r="G336" s="1"/>
  <c r="H334"/>
  <c r="G333"/>
  <c r="F333"/>
  <c r="G332"/>
  <c r="H331"/>
  <c r="H330"/>
  <c r="G329"/>
  <c r="F329"/>
  <c r="H328"/>
  <c r="H327"/>
  <c r="G326"/>
  <c r="F326"/>
  <c r="H325"/>
  <c r="H324"/>
  <c r="G323"/>
  <c r="F323"/>
  <c r="H322"/>
  <c r="H321"/>
  <c r="G320"/>
  <c r="F320"/>
  <c r="H319"/>
  <c r="H318"/>
  <c r="G317"/>
  <c r="H317" s="1"/>
  <c r="F317"/>
  <c r="H316"/>
  <c r="H315"/>
  <c r="G314"/>
  <c r="F314"/>
  <c r="H314" s="1"/>
  <c r="H313"/>
  <c r="H312"/>
  <c r="G311"/>
  <c r="F311"/>
  <c r="H310"/>
  <c r="H309"/>
  <c r="G308"/>
  <c r="F308"/>
  <c r="F307" s="1"/>
  <c r="H306"/>
  <c r="H305"/>
  <c r="G304"/>
  <c r="F304"/>
  <c r="H300"/>
  <c r="G299"/>
  <c r="F299"/>
  <c r="H298"/>
  <c r="G297"/>
  <c r="F297"/>
  <c r="H295"/>
  <c r="G294"/>
  <c r="F294"/>
  <c r="H289"/>
  <c r="G288"/>
  <c r="F288"/>
  <c r="H287"/>
  <c r="G286"/>
  <c r="F286"/>
  <c r="H285"/>
  <c r="G284"/>
  <c r="F284"/>
  <c r="H283"/>
  <c r="G282"/>
  <c r="F282"/>
  <c r="H281"/>
  <c r="G280"/>
  <c r="F280"/>
  <c r="H275"/>
  <c r="G274"/>
  <c r="H274" s="1"/>
  <c r="F274"/>
  <c r="H273"/>
  <c r="G272"/>
  <c r="F272"/>
  <c r="H269"/>
  <c r="G268"/>
  <c r="F268"/>
  <c r="F267" s="1"/>
  <c r="H266"/>
  <c r="G265"/>
  <c r="H265" s="1"/>
  <c r="F265"/>
  <c r="F264" s="1"/>
  <c r="F263" s="1"/>
  <c r="H262"/>
  <c r="H261"/>
  <c r="G260"/>
  <c r="H260" s="1"/>
  <c r="F260"/>
  <c r="F259" s="1"/>
  <c r="H258"/>
  <c r="G257"/>
  <c r="F257"/>
  <c r="H256"/>
  <c r="G255"/>
  <c r="F255"/>
  <c r="H254"/>
  <c r="G253"/>
  <c r="H253" s="1"/>
  <c r="F253"/>
  <c r="H252"/>
  <c r="G251"/>
  <c r="F251"/>
  <c r="H250"/>
  <c r="G249"/>
  <c r="F249"/>
  <c r="H248"/>
  <c r="G247"/>
  <c r="F247"/>
  <c r="H246"/>
  <c r="G245"/>
  <c r="F245"/>
  <c r="H244"/>
  <c r="G243"/>
  <c r="F243"/>
  <c r="F242" s="1"/>
  <c r="H239"/>
  <c r="G238"/>
  <c r="H238" s="1"/>
  <c r="F238"/>
  <c r="H237"/>
  <c r="G236"/>
  <c r="F236"/>
  <c r="H234"/>
  <c r="G233"/>
  <c r="H233" s="1"/>
  <c r="F233"/>
  <c r="H232"/>
  <c r="G231"/>
  <c r="G230" s="1"/>
  <c r="F231"/>
  <c r="F230" s="1"/>
  <c r="H229"/>
  <c r="G228"/>
  <c r="F228"/>
  <c r="H227"/>
  <c r="H226"/>
  <c r="G225"/>
  <c r="F225"/>
  <c r="H224"/>
  <c r="G223"/>
  <c r="F223"/>
  <c r="H221"/>
  <c r="G220"/>
  <c r="F220"/>
  <c r="H219"/>
  <c r="G218"/>
  <c r="F218"/>
  <c r="H217"/>
  <c r="G216"/>
  <c r="F216"/>
  <c r="H215"/>
  <c r="G214"/>
  <c r="F214"/>
  <c r="H210"/>
  <c r="G209"/>
  <c r="F209"/>
  <c r="H208"/>
  <c r="G207"/>
  <c r="F207"/>
  <c r="H207" s="1"/>
  <c r="H202"/>
  <c r="G201"/>
  <c r="F201"/>
  <c r="H201" s="1"/>
  <c r="H200"/>
  <c r="G199"/>
  <c r="G198" s="1"/>
  <c r="F199"/>
  <c r="F198"/>
  <c r="H197"/>
  <c r="G196"/>
  <c r="F196"/>
  <c r="H195"/>
  <c r="G194"/>
  <c r="F194"/>
  <c r="H193"/>
  <c r="G192"/>
  <c r="H192" s="1"/>
  <c r="F192"/>
  <c r="H190"/>
  <c r="G189"/>
  <c r="F189"/>
  <c r="H188"/>
  <c r="G187"/>
  <c r="H187" s="1"/>
  <c r="F187"/>
  <c r="H183"/>
  <c r="G182"/>
  <c r="G181" s="1"/>
  <c r="F182"/>
  <c r="F181"/>
  <c r="H180"/>
  <c r="G179"/>
  <c r="H179" s="1"/>
  <c r="F179"/>
  <c r="F178"/>
  <c r="F177" s="1"/>
  <c r="F176" s="1"/>
  <c r="H175"/>
  <c r="G174"/>
  <c r="H174" s="1"/>
  <c r="F174"/>
  <c r="H173"/>
  <c r="G172"/>
  <c r="F172"/>
  <c r="F171" s="1"/>
  <c r="H170"/>
  <c r="G169"/>
  <c r="H169" s="1"/>
  <c r="F169"/>
  <c r="H168"/>
  <c r="G167"/>
  <c r="F167"/>
  <c r="H166"/>
  <c r="G165"/>
  <c r="F165"/>
  <c r="H164"/>
  <c r="H163"/>
  <c r="G162"/>
  <c r="F162"/>
  <c r="H158"/>
  <c r="G157"/>
  <c r="F157"/>
  <c r="F156" s="1"/>
  <c r="H153"/>
  <c r="G152"/>
  <c r="F152"/>
  <c r="F151" s="1"/>
  <c r="F150" s="1"/>
  <c r="F149" s="1"/>
  <c r="H148"/>
  <c r="G147"/>
  <c r="H147" s="1"/>
  <c r="F147"/>
  <c r="H146"/>
  <c r="G145"/>
  <c r="F145"/>
  <c r="F144" s="1"/>
  <c r="F143" s="1"/>
  <c r="F142" s="1"/>
  <c r="H141"/>
  <c r="G140"/>
  <c r="H140" s="1"/>
  <c r="F140"/>
  <c r="H139"/>
  <c r="G138"/>
  <c r="H138" s="1"/>
  <c r="F138"/>
  <c r="F137" s="1"/>
  <c r="H136"/>
  <c r="G135"/>
  <c r="F135"/>
  <c r="F134" s="1"/>
  <c r="H131"/>
  <c r="G130"/>
  <c r="F130"/>
  <c r="H129"/>
  <c r="G128"/>
  <c r="F128"/>
  <c r="H125"/>
  <c r="G124"/>
  <c r="F124"/>
  <c r="H123"/>
  <c r="G122"/>
  <c r="F122"/>
  <c r="H121"/>
  <c r="G120"/>
  <c r="F120"/>
  <c r="F119" s="1"/>
  <c r="H117"/>
  <c r="G116"/>
  <c r="H116" s="1"/>
  <c r="F116"/>
  <c r="H115"/>
  <c r="G114"/>
  <c r="F114"/>
  <c r="H113"/>
  <c r="G112"/>
  <c r="H112" s="1"/>
  <c r="F112"/>
  <c r="H111"/>
  <c r="G110"/>
  <c r="F110"/>
  <c r="F109" s="1"/>
  <c r="H108"/>
  <c r="G107"/>
  <c r="H107" s="1"/>
  <c r="F107"/>
  <c r="H106"/>
  <c r="H105"/>
  <c r="H104"/>
  <c r="G103"/>
  <c r="F103"/>
  <c r="H102"/>
  <c r="G101"/>
  <c r="H101" s="1"/>
  <c r="F101"/>
  <c r="H97"/>
  <c r="G96"/>
  <c r="F96"/>
  <c r="F95" s="1"/>
  <c r="F94" s="1"/>
  <c r="F93" s="1"/>
  <c r="H91"/>
  <c r="G90"/>
  <c r="H90" s="1"/>
  <c r="F90"/>
  <c r="F89" s="1"/>
  <c r="F88" s="1"/>
  <c r="F87" s="1"/>
  <c r="H86"/>
  <c r="G85"/>
  <c r="G84" s="1"/>
  <c r="F85"/>
  <c r="F84" s="1"/>
  <c r="H83"/>
  <c r="H82"/>
  <c r="H81"/>
  <c r="G80"/>
  <c r="H80" s="1"/>
  <c r="F80"/>
  <c r="H79"/>
  <c r="G78"/>
  <c r="F78"/>
  <c r="H77"/>
  <c r="H76"/>
  <c r="H75"/>
  <c r="G74"/>
  <c r="H74" s="1"/>
  <c r="F74"/>
  <c r="H72"/>
  <c r="G71"/>
  <c r="G70" s="1"/>
  <c r="F71"/>
  <c r="F70" s="1"/>
  <c r="H69"/>
  <c r="G68"/>
  <c r="F68"/>
  <c r="H67"/>
  <c r="H66"/>
  <c r="G65"/>
  <c r="H65" s="1"/>
  <c r="F65"/>
  <c r="H63"/>
  <c r="G62"/>
  <c r="F62"/>
  <c r="F61" s="1"/>
  <c r="H59"/>
  <c r="G58"/>
  <c r="H58" s="1"/>
  <c r="F58"/>
  <c r="H57"/>
  <c r="G56"/>
  <c r="F56"/>
  <c r="H55"/>
  <c r="G54"/>
  <c r="F54"/>
  <c r="F53" s="1"/>
  <c r="F52" s="1"/>
  <c r="H50"/>
  <c r="G49"/>
  <c r="G48" s="1"/>
  <c r="H48" s="1"/>
  <c r="F49"/>
  <c r="F48" s="1"/>
  <c r="F47" s="1"/>
  <c r="H46"/>
  <c r="G45"/>
  <c r="H45" s="1"/>
  <c r="F45"/>
  <c r="H44"/>
  <c r="H43"/>
  <c r="G42"/>
  <c r="F42"/>
  <c r="F41" s="1"/>
  <c r="H40"/>
  <c r="H39"/>
  <c r="G38"/>
  <c r="F38"/>
  <c r="F37" s="1"/>
  <c r="F36" s="1"/>
  <c r="F35" s="1"/>
  <c r="H34"/>
  <c r="G33"/>
  <c r="G32" s="1"/>
  <c r="G31" s="1"/>
  <c r="F33"/>
  <c r="F32" s="1"/>
  <c r="H30"/>
  <c r="H29"/>
  <c r="H28"/>
  <c r="H27"/>
  <c r="G26"/>
  <c r="F26"/>
  <c r="F25" s="1"/>
  <c r="G25"/>
  <c r="G24" s="1"/>
  <c r="H23"/>
  <c r="G22"/>
  <c r="F22"/>
  <c r="H21"/>
  <c r="H20"/>
  <c r="G19"/>
  <c r="F19"/>
  <c r="H18"/>
  <c r="G17"/>
  <c r="F17"/>
  <c r="H14"/>
  <c r="G13"/>
  <c r="H13" s="1"/>
  <c r="F13"/>
  <c r="F12" s="1"/>
  <c r="F11" s="1"/>
  <c r="H295" i="2"/>
  <c r="H543"/>
  <c r="H542" s="1"/>
  <c r="H541" s="1"/>
  <c r="H540" s="1"/>
  <c r="H539" s="1"/>
  <c r="H33"/>
  <c r="H16"/>
  <c r="H15" s="1"/>
  <c r="H17"/>
  <c r="H13"/>
  <c r="H12" s="1"/>
  <c r="H11" s="1"/>
  <c r="H515"/>
  <c r="H531"/>
  <c r="H528"/>
  <c r="H502"/>
  <c r="H494"/>
  <c r="H479"/>
  <c r="H468"/>
  <c r="H461"/>
  <c r="H456"/>
  <c r="H442"/>
  <c r="H432"/>
  <c r="H416"/>
  <c r="H412"/>
  <c r="H409"/>
  <c r="H395"/>
  <c r="H391"/>
  <c r="H390" s="1"/>
  <c r="H378"/>
  <c r="H375"/>
  <c r="H374" s="1"/>
  <c r="H360"/>
  <c r="H357"/>
  <c r="H348"/>
  <c r="H345"/>
  <c r="H344" s="1"/>
  <c r="H341"/>
  <c r="H334"/>
  <c r="H331"/>
  <c r="H317"/>
  <c r="H315"/>
  <c r="H302"/>
  <c r="H292"/>
  <c r="H291" s="1"/>
  <c r="H284"/>
  <c r="H281"/>
  <c r="H278"/>
  <c r="H273"/>
  <c r="H259"/>
  <c r="H251"/>
  <c r="H239"/>
  <c r="H238" s="1"/>
  <c r="M18" i="3" s="1"/>
  <c r="H222" i="2"/>
  <c r="H215"/>
  <c r="H207"/>
  <c r="H204"/>
  <c r="H202"/>
  <c r="H193"/>
  <c r="H186"/>
  <c r="H166"/>
  <c r="H161"/>
  <c r="H160" s="1"/>
  <c r="M61" i="3" s="1"/>
  <c r="H158" i="2"/>
  <c r="H157" s="1"/>
  <c r="M60" i="3" s="1"/>
  <c r="H141" i="2"/>
  <c r="H124"/>
  <c r="H117"/>
  <c r="H114"/>
  <c r="H113" s="1"/>
  <c r="H107"/>
  <c r="H99"/>
  <c r="H82"/>
  <c r="H80"/>
  <c r="H75"/>
  <c r="H74" s="1"/>
  <c r="H73" s="1"/>
  <c r="H72" s="1"/>
  <c r="H59"/>
  <c r="H53"/>
  <c r="H50"/>
  <c r="H49" s="1"/>
  <c r="M32" i="3" s="1"/>
  <c r="H44" i="2"/>
  <c r="H17" i="1" l="1"/>
  <c r="F16"/>
  <c r="F15" s="1"/>
  <c r="H38"/>
  <c r="H54"/>
  <c r="H122"/>
  <c r="H157"/>
  <c r="H172"/>
  <c r="H182"/>
  <c r="H194"/>
  <c r="H199"/>
  <c r="H216"/>
  <c r="H223"/>
  <c r="H225"/>
  <c r="H245"/>
  <c r="H249"/>
  <c r="H257"/>
  <c r="H329"/>
  <c r="H333"/>
  <c r="G16"/>
  <c r="F73"/>
  <c r="H114"/>
  <c r="H124"/>
  <c r="H236"/>
  <c r="H243"/>
  <c r="H251"/>
  <c r="H308"/>
  <c r="H311"/>
  <c r="H360"/>
  <c r="H378"/>
  <c r="H290" i="2"/>
  <c r="M13" i="3"/>
  <c r="M59"/>
  <c r="M45"/>
  <c r="H201" i="2"/>
  <c r="M58" i="3"/>
  <c r="H16" i="1"/>
  <c r="G222"/>
  <c r="H362"/>
  <c r="F480"/>
  <c r="F479" s="1"/>
  <c r="H198"/>
  <c r="H268"/>
  <c r="G279"/>
  <c r="G278" s="1"/>
  <c r="G277" s="1"/>
  <c r="H294"/>
  <c r="G365"/>
  <c r="H396"/>
  <c r="H403"/>
  <c r="H412"/>
  <c r="H485"/>
  <c r="H491"/>
  <c r="H509"/>
  <c r="H522"/>
  <c r="H536"/>
  <c r="H230"/>
  <c r="F222"/>
  <c r="H382"/>
  <c r="G447"/>
  <c r="G446" s="1"/>
  <c r="H19"/>
  <c r="H22"/>
  <c r="H62"/>
  <c r="H78"/>
  <c r="H103"/>
  <c r="G109"/>
  <c r="H120"/>
  <c r="F127"/>
  <c r="F126" s="1"/>
  <c r="F118" s="1"/>
  <c r="H130"/>
  <c r="H145"/>
  <c r="G156"/>
  <c r="G155" s="1"/>
  <c r="F161"/>
  <c r="F160" s="1"/>
  <c r="F159" s="1"/>
  <c r="H209"/>
  <c r="H220"/>
  <c r="H231"/>
  <c r="H247"/>
  <c r="H255"/>
  <c r="H272"/>
  <c r="G296"/>
  <c r="H358"/>
  <c r="F411"/>
  <c r="H414"/>
  <c r="F421"/>
  <c r="G421"/>
  <c r="H421" s="1"/>
  <c r="H436"/>
  <c r="H439"/>
  <c r="G493"/>
  <c r="H493" s="1"/>
  <c r="H503"/>
  <c r="H511"/>
  <c r="F515"/>
  <c r="F514" s="1"/>
  <c r="F513" s="1"/>
  <c r="H524"/>
  <c r="H530"/>
  <c r="H535"/>
  <c r="F155"/>
  <c r="F154" s="1"/>
  <c r="F478"/>
  <c r="G213"/>
  <c r="H368"/>
  <c r="H424"/>
  <c r="H490"/>
  <c r="F133"/>
  <c r="G137"/>
  <c r="H137" s="1"/>
  <c r="H155"/>
  <c r="H181"/>
  <c r="G191"/>
  <c r="F213"/>
  <c r="F212" s="1"/>
  <c r="H228"/>
  <c r="G267"/>
  <c r="H267" s="1"/>
  <c r="H299"/>
  <c r="H304"/>
  <c r="H326"/>
  <c r="H338"/>
  <c r="G357"/>
  <c r="H357" s="1"/>
  <c r="H385"/>
  <c r="H426"/>
  <c r="F447"/>
  <c r="F446" s="1"/>
  <c r="G452"/>
  <c r="H474"/>
  <c r="H471"/>
  <c r="H487"/>
  <c r="H505"/>
  <c r="H109"/>
  <c r="G206"/>
  <c r="G205" s="1"/>
  <c r="H297"/>
  <c r="F395"/>
  <c r="G37"/>
  <c r="H42"/>
  <c r="H110"/>
  <c r="H128"/>
  <c r="H162"/>
  <c r="H165"/>
  <c r="G171"/>
  <c r="F186"/>
  <c r="H189"/>
  <c r="F191"/>
  <c r="H218"/>
  <c r="G242"/>
  <c r="H242" s="1"/>
  <c r="H286"/>
  <c r="F303"/>
  <c r="H337"/>
  <c r="H353"/>
  <c r="H363"/>
  <c r="G377"/>
  <c r="H377" s="1"/>
  <c r="H390"/>
  <c r="H406"/>
  <c r="F416"/>
  <c r="H416" s="1"/>
  <c r="H419"/>
  <c r="H470"/>
  <c r="G480"/>
  <c r="H480" s="1"/>
  <c r="F24"/>
  <c r="H25"/>
  <c r="F31"/>
  <c r="H31" s="1"/>
  <c r="H32"/>
  <c r="F64"/>
  <c r="F100"/>
  <c r="F99" s="1"/>
  <c r="F98" s="1"/>
  <c r="H280"/>
  <c r="H288"/>
  <c r="H370"/>
  <c r="F381"/>
  <c r="H393"/>
  <c r="H399"/>
  <c r="G15"/>
  <c r="H15" s="1"/>
  <c r="H26"/>
  <c r="H33"/>
  <c r="G64"/>
  <c r="H71"/>
  <c r="G119"/>
  <c r="H119" s="1"/>
  <c r="G127"/>
  <c r="H56"/>
  <c r="H68"/>
  <c r="H96"/>
  <c r="H135"/>
  <c r="H152"/>
  <c r="H167"/>
  <c r="H196"/>
  <c r="F206"/>
  <c r="H214"/>
  <c r="G259"/>
  <c r="G271"/>
  <c r="G270" s="1"/>
  <c r="F271"/>
  <c r="F270" s="1"/>
  <c r="H284"/>
  <c r="H320"/>
  <c r="H323"/>
  <c r="F340"/>
  <c r="H340" s="1"/>
  <c r="F365"/>
  <c r="F356" s="1"/>
  <c r="F355" s="1"/>
  <c r="H388"/>
  <c r="H417"/>
  <c r="H431"/>
  <c r="G435"/>
  <c r="H447"/>
  <c r="H459"/>
  <c r="H462"/>
  <c r="H476"/>
  <c r="H481"/>
  <c r="H507"/>
  <c r="G529"/>
  <c r="G161"/>
  <c r="H171"/>
  <c r="H345"/>
  <c r="F435"/>
  <c r="F434" s="1"/>
  <c r="F433" s="1"/>
  <c r="G235"/>
  <c r="F235"/>
  <c r="F279"/>
  <c r="F278" s="1"/>
  <c r="F296"/>
  <c r="F293" s="1"/>
  <c r="F292" s="1"/>
  <c r="F291" s="1"/>
  <c r="F332"/>
  <c r="F302" s="1"/>
  <c r="F301" s="1"/>
  <c r="H347"/>
  <c r="H422"/>
  <c r="H441"/>
  <c r="F452"/>
  <c r="F445" s="1"/>
  <c r="F502"/>
  <c r="F501" s="1"/>
  <c r="F500" s="1"/>
  <c r="F499" s="1"/>
  <c r="G534"/>
  <c r="G515"/>
  <c r="G502"/>
  <c r="G469"/>
  <c r="H469" s="1"/>
  <c r="F465"/>
  <c r="F464" s="1"/>
  <c r="H466"/>
  <c r="H453"/>
  <c r="H467"/>
  <c r="G473"/>
  <c r="H435"/>
  <c r="G434"/>
  <c r="G430"/>
  <c r="H430" s="1"/>
  <c r="G411"/>
  <c r="F376"/>
  <c r="F375" s="1"/>
  <c r="G381"/>
  <c r="H381" s="1"/>
  <c r="G395"/>
  <c r="H366"/>
  <c r="G372"/>
  <c r="H372" s="1"/>
  <c r="G352"/>
  <c r="H341"/>
  <c r="G293"/>
  <c r="G307"/>
  <c r="H307" s="1"/>
  <c r="H259"/>
  <c r="F241"/>
  <c r="F240" s="1"/>
  <c r="G100"/>
  <c r="G95"/>
  <c r="G151"/>
  <c r="H282"/>
  <c r="G134"/>
  <c r="G144"/>
  <c r="G154"/>
  <c r="H154" s="1"/>
  <c r="G178"/>
  <c r="G186"/>
  <c r="G204"/>
  <c r="G212"/>
  <c r="G264"/>
  <c r="G276"/>
  <c r="H70"/>
  <c r="H84"/>
  <c r="G47"/>
  <c r="H47" s="1"/>
  <c r="G53"/>
  <c r="G73"/>
  <c r="H73" s="1"/>
  <c r="G89"/>
  <c r="H49"/>
  <c r="H85"/>
  <c r="G61"/>
  <c r="G41"/>
  <c r="H41" s="1"/>
  <c r="G12"/>
  <c r="H314" i="2"/>
  <c r="H156"/>
  <c r="H155" s="1"/>
  <c r="H235" i="1" l="1"/>
  <c r="G445"/>
  <c r="F185"/>
  <c r="F184" s="1"/>
  <c r="H452"/>
  <c r="F211"/>
  <c r="H296"/>
  <c r="H222"/>
  <c r="M20" i="3"/>
  <c r="H446" i="1"/>
  <c r="H270"/>
  <c r="H127"/>
  <c r="H64"/>
  <c r="F410"/>
  <c r="F409" s="1"/>
  <c r="H156"/>
  <c r="H161"/>
  <c r="H332"/>
  <c r="F132"/>
  <c r="G36"/>
  <c r="H36" s="1"/>
  <c r="H37"/>
  <c r="G464"/>
  <c r="H279"/>
  <c r="G303"/>
  <c r="H191"/>
  <c r="F408"/>
  <c r="F92"/>
  <c r="G241"/>
  <c r="F336"/>
  <c r="F335" s="1"/>
  <c r="F290" s="1"/>
  <c r="H365"/>
  <c r="G479"/>
  <c r="G478" s="1"/>
  <c r="H213"/>
  <c r="H206"/>
  <c r="F205"/>
  <c r="H24"/>
  <c r="F60"/>
  <c r="F51" s="1"/>
  <c r="F10" s="1"/>
  <c r="G160"/>
  <c r="H160" s="1"/>
  <c r="G126"/>
  <c r="G118" s="1"/>
  <c r="H118" s="1"/>
  <c r="H271"/>
  <c r="H529"/>
  <c r="G528"/>
  <c r="G35"/>
  <c r="H35" s="1"/>
  <c r="H534"/>
  <c r="G533"/>
  <c r="H515"/>
  <c r="G514"/>
  <c r="H502"/>
  <c r="G501"/>
  <c r="H479"/>
  <c r="H445"/>
  <c r="H473"/>
  <c r="F444"/>
  <c r="H465"/>
  <c r="H411"/>
  <c r="G410"/>
  <c r="H434"/>
  <c r="G433"/>
  <c r="H433" s="1"/>
  <c r="H395"/>
  <c r="G376"/>
  <c r="G356"/>
  <c r="H352"/>
  <c r="G351"/>
  <c r="H303"/>
  <c r="G302"/>
  <c r="H293"/>
  <c r="G292"/>
  <c r="H264"/>
  <c r="G263"/>
  <c r="H186"/>
  <c r="G185"/>
  <c r="H144"/>
  <c r="G143"/>
  <c r="H151"/>
  <c r="G150"/>
  <c r="H241"/>
  <c r="H212"/>
  <c r="G211"/>
  <c r="H211" s="1"/>
  <c r="H100"/>
  <c r="G99"/>
  <c r="H178"/>
  <c r="G177"/>
  <c r="H134"/>
  <c r="G133"/>
  <c r="G94"/>
  <c r="H95"/>
  <c r="F277"/>
  <c r="H278"/>
  <c r="G88"/>
  <c r="H89"/>
  <c r="G52"/>
  <c r="H53"/>
  <c r="H61"/>
  <c r="G60"/>
  <c r="H60" s="1"/>
  <c r="G11"/>
  <c r="H12"/>
  <c r="I426" i="2"/>
  <c r="H425"/>
  <c r="H424" s="1"/>
  <c r="G425"/>
  <c r="G424" s="1"/>
  <c r="G423" s="1"/>
  <c r="G422" s="1"/>
  <c r="G421" s="1"/>
  <c r="G403"/>
  <c r="I399"/>
  <c r="I400"/>
  <c r="H398"/>
  <c r="G398"/>
  <c r="I396"/>
  <c r="I397"/>
  <c r="G395"/>
  <c r="I387"/>
  <c r="H386"/>
  <c r="G386"/>
  <c r="I385"/>
  <c r="H384"/>
  <c r="G384"/>
  <c r="I386" l="1"/>
  <c r="G159" i="1"/>
  <c r="H159" s="1"/>
  <c r="H126"/>
  <c r="H478"/>
  <c r="G444"/>
  <c r="H336"/>
  <c r="H528"/>
  <c r="G527"/>
  <c r="F204"/>
  <c r="H205"/>
  <c r="H351"/>
  <c r="G335"/>
  <c r="H335" s="1"/>
  <c r="H533"/>
  <c r="G532"/>
  <c r="H532" s="1"/>
  <c r="H514"/>
  <c r="G513"/>
  <c r="H513" s="1"/>
  <c r="G500"/>
  <c r="H501"/>
  <c r="H444"/>
  <c r="H464"/>
  <c r="H410"/>
  <c r="G409"/>
  <c r="H376"/>
  <c r="G375"/>
  <c r="H375" s="1"/>
  <c r="H356"/>
  <c r="G355"/>
  <c r="H355" s="1"/>
  <c r="H302"/>
  <c r="G301"/>
  <c r="H301" s="1"/>
  <c r="H292"/>
  <c r="G291"/>
  <c r="H177"/>
  <c r="G176"/>
  <c r="H176" s="1"/>
  <c r="F276"/>
  <c r="H276" s="1"/>
  <c r="H277"/>
  <c r="G93"/>
  <c r="H94"/>
  <c r="H143"/>
  <c r="G142"/>
  <c r="H142" s="1"/>
  <c r="H263"/>
  <c r="G240"/>
  <c r="H133"/>
  <c r="H99"/>
  <c r="G98"/>
  <c r="H98" s="1"/>
  <c r="G149"/>
  <c r="H149" s="1"/>
  <c r="H150"/>
  <c r="H185"/>
  <c r="G184"/>
  <c r="H184" s="1"/>
  <c r="H52"/>
  <c r="G51"/>
  <c r="H51" s="1"/>
  <c r="H88"/>
  <c r="G87"/>
  <c r="H87" s="1"/>
  <c r="H11"/>
  <c r="H423" i="2"/>
  <c r="I424"/>
  <c r="I425"/>
  <c r="I384"/>
  <c r="I205"/>
  <c r="G204"/>
  <c r="G290" i="1" l="1"/>
  <c r="H290" s="1"/>
  <c r="G526"/>
  <c r="H526" s="1"/>
  <c r="H527"/>
  <c r="F203"/>
  <c r="F538" s="1"/>
  <c r="H204"/>
  <c r="G132"/>
  <c r="H132" s="1"/>
  <c r="G10"/>
  <c r="H500"/>
  <c r="G499"/>
  <c r="H499" s="1"/>
  <c r="G408"/>
  <c r="H408" s="1"/>
  <c r="H409"/>
  <c r="H291"/>
  <c r="H93"/>
  <c r="G92"/>
  <c r="H92" s="1"/>
  <c r="H240"/>
  <c r="G203"/>
  <c r="H203" s="1"/>
  <c r="H422" i="2"/>
  <c r="I423"/>
  <c r="I14"/>
  <c r="I18"/>
  <c r="I19"/>
  <c r="I20"/>
  <c r="I21"/>
  <c r="I25"/>
  <c r="I29"/>
  <c r="I34"/>
  <c r="I36"/>
  <c r="I38"/>
  <c r="I42"/>
  <c r="I45"/>
  <c r="I46"/>
  <c r="I48"/>
  <c r="I51"/>
  <c r="I54"/>
  <c r="I55"/>
  <c r="I56"/>
  <c r="I58"/>
  <c r="I60"/>
  <c r="I61"/>
  <c r="I62"/>
  <c r="I65"/>
  <c r="I70"/>
  <c r="I76"/>
  <c r="I81"/>
  <c r="I83"/>
  <c r="I84"/>
  <c r="I85"/>
  <c r="I87"/>
  <c r="I90"/>
  <c r="I92"/>
  <c r="I94"/>
  <c r="I96"/>
  <c r="I100"/>
  <c r="I102"/>
  <c r="I104"/>
  <c r="I108"/>
  <c r="I110"/>
  <c r="I115"/>
  <c r="I118"/>
  <c r="I120"/>
  <c r="I125"/>
  <c r="I127"/>
  <c r="I132"/>
  <c r="I137"/>
  <c r="I142"/>
  <c r="I143"/>
  <c r="I154"/>
  <c r="I159"/>
  <c r="I162"/>
  <c r="I167"/>
  <c r="I169"/>
  <c r="I172"/>
  <c r="I174"/>
  <c r="I176"/>
  <c r="I179"/>
  <c r="I181"/>
  <c r="I187"/>
  <c r="I189"/>
  <c r="I194"/>
  <c r="I198"/>
  <c r="I200"/>
  <c r="I203"/>
  <c r="I208"/>
  <c r="I211"/>
  <c r="I213"/>
  <c r="I216"/>
  <c r="I218"/>
  <c r="I223"/>
  <c r="I225"/>
  <c r="I227"/>
  <c r="I229"/>
  <c r="I231"/>
  <c r="I233"/>
  <c r="I235"/>
  <c r="I241"/>
  <c r="I245"/>
  <c r="I248"/>
  <c r="I252"/>
  <c r="I254"/>
  <c r="I260"/>
  <c r="I262"/>
  <c r="I264"/>
  <c r="I266"/>
  <c r="I268"/>
  <c r="I274"/>
  <c r="I276"/>
  <c r="I279"/>
  <c r="I280"/>
  <c r="I282"/>
  <c r="I285"/>
  <c r="I286"/>
  <c r="I288"/>
  <c r="I298"/>
  <c r="I303"/>
  <c r="I305"/>
  <c r="I307"/>
  <c r="I309"/>
  <c r="I310"/>
  <c r="I313"/>
  <c r="I316"/>
  <c r="I318"/>
  <c r="I325"/>
  <c r="I332"/>
  <c r="I335"/>
  <c r="I337"/>
  <c r="I342"/>
  <c r="I343"/>
  <c r="I346"/>
  <c r="I347"/>
  <c r="I349"/>
  <c r="I350"/>
  <c r="I355"/>
  <c r="I356"/>
  <c r="I358"/>
  <c r="I359"/>
  <c r="I361"/>
  <c r="I362"/>
  <c r="I364"/>
  <c r="I365"/>
  <c r="I367"/>
  <c r="I368"/>
  <c r="I371"/>
  <c r="I376"/>
  <c r="I379"/>
  <c r="I381"/>
  <c r="I383"/>
  <c r="I392"/>
  <c r="I393"/>
  <c r="I402"/>
  <c r="I404"/>
  <c r="I405"/>
  <c r="I407"/>
  <c r="I410"/>
  <c r="I411"/>
  <c r="I413"/>
  <c r="I414"/>
  <c r="I415"/>
  <c r="I417"/>
  <c r="I418"/>
  <c r="I420"/>
  <c r="I433"/>
  <c r="I435"/>
  <c r="I438"/>
  <c r="I447"/>
  <c r="I457"/>
  <c r="I458"/>
  <c r="I460"/>
  <c r="I462"/>
  <c r="I463"/>
  <c r="I469"/>
  <c r="I471"/>
  <c r="I472"/>
  <c r="I474"/>
  <c r="I480"/>
  <c r="I481"/>
  <c r="I483"/>
  <c r="I490"/>
  <c r="I495"/>
  <c r="I497"/>
  <c r="I500"/>
  <c r="I503"/>
  <c r="I505"/>
  <c r="I510"/>
  <c r="I518"/>
  <c r="I520"/>
  <c r="I522"/>
  <c r="I524"/>
  <c r="I529"/>
  <c r="I530"/>
  <c r="I532"/>
  <c r="I533"/>
  <c r="I535"/>
  <c r="I537"/>
  <c r="I544"/>
  <c r="I545"/>
  <c r="I551"/>
  <c r="H10" i="1" l="1"/>
  <c r="G538"/>
  <c r="H538" s="1"/>
  <c r="H421" i="2"/>
  <c r="I421" s="1"/>
  <c r="I422"/>
  <c r="H382"/>
  <c r="G382"/>
  <c r="I382" l="1"/>
  <c r="H434" l="1"/>
  <c r="H431" s="1"/>
  <c r="G434"/>
  <c r="I434" l="1"/>
  <c r="H519"/>
  <c r="G519"/>
  <c r="H517"/>
  <c r="G517"/>
  <c r="I517" l="1"/>
  <c r="I519"/>
  <c r="I516"/>
  <c r="I452"/>
  <c r="G207"/>
  <c r="I207" l="1"/>
  <c r="H188"/>
  <c r="H185" s="1"/>
  <c r="G188"/>
  <c r="H171"/>
  <c r="G171"/>
  <c r="H173"/>
  <c r="G173"/>
  <c r="H184" l="1"/>
  <c r="H183" s="1"/>
  <c r="M16" i="3"/>
  <c r="I173" i="2"/>
  <c r="I188"/>
  <c r="I171"/>
  <c r="I296"/>
  <c r="I196"/>
  <c r="H197"/>
  <c r="G197"/>
  <c r="I197" l="1"/>
  <c r="I507" l="1"/>
  <c r="H504"/>
  <c r="G504"/>
  <c r="I504" l="1"/>
  <c r="H401"/>
  <c r="G401"/>
  <c r="H297"/>
  <c r="H294" s="1"/>
  <c r="G297"/>
  <c r="M70" i="3" l="1"/>
  <c r="H289" i="2"/>
  <c r="I401"/>
  <c r="I297"/>
  <c r="G292"/>
  <c r="I293"/>
  <c r="I292" l="1"/>
  <c r="G291"/>
  <c r="L13" i="3" s="1"/>
  <c r="H366" i="2"/>
  <c r="H363"/>
  <c r="N13" i="3" l="1"/>
  <c r="I237" i="2"/>
  <c r="H86"/>
  <c r="H79" s="1"/>
  <c r="M35" i="3" s="1"/>
  <c r="G86" i="2"/>
  <c r="G202"/>
  <c r="G251"/>
  <c r="I202" l="1"/>
  <c r="I251"/>
  <c r="I86"/>
  <c r="H247"/>
  <c r="G247"/>
  <c r="G246" s="1"/>
  <c r="I206"/>
  <c r="G391"/>
  <c r="G390" s="1"/>
  <c r="I391" l="1"/>
  <c r="H246"/>
  <c r="I246" s="1"/>
  <c r="I247"/>
  <c r="I390"/>
  <c r="H244" l="1"/>
  <c r="G244"/>
  <c r="G243" s="1"/>
  <c r="L72" i="3" s="1"/>
  <c r="L71" s="1"/>
  <c r="H126" i="2"/>
  <c r="H123" s="1"/>
  <c r="G126"/>
  <c r="H153"/>
  <c r="G153"/>
  <c r="I152"/>
  <c r="H122" l="1"/>
  <c r="H121" s="1"/>
  <c r="M64" i="3"/>
  <c r="I126" i="2"/>
  <c r="I153"/>
  <c r="H243"/>
  <c r="I244"/>
  <c r="G242"/>
  <c r="I147"/>
  <c r="I145"/>
  <c r="I445"/>
  <c r="I449"/>
  <c r="I443"/>
  <c r="H446"/>
  <c r="G446"/>
  <c r="G363"/>
  <c r="I363" s="1"/>
  <c r="I352"/>
  <c r="I353"/>
  <c r="G366"/>
  <c r="I366" s="1"/>
  <c r="H210"/>
  <c r="H212"/>
  <c r="G212"/>
  <c r="G210"/>
  <c r="I243" l="1"/>
  <c r="M72" i="3"/>
  <c r="I446" i="2"/>
  <c r="I210"/>
  <c r="I212"/>
  <c r="H242"/>
  <c r="I242" s="1"/>
  <c r="G209"/>
  <c r="L21" i="3" s="1"/>
  <c r="H209" i="2"/>
  <c r="M21" i="3" s="1"/>
  <c r="M71" l="1"/>
  <c r="N71" s="1"/>
  <c r="N72"/>
  <c r="N21"/>
  <c r="I209" i="2"/>
  <c r="I240"/>
  <c r="I149"/>
  <c r="H234" l="1"/>
  <c r="G234"/>
  <c r="I283"/>
  <c r="I234" l="1"/>
  <c r="G317"/>
  <c r="I319"/>
  <c r="H489" l="1"/>
  <c r="H496"/>
  <c r="H493" s="1"/>
  <c r="G496"/>
  <c r="G494"/>
  <c r="I494" l="1"/>
  <c r="I496"/>
  <c r="H488"/>
  <c r="M51" i="3" s="1"/>
  <c r="G493" i="2"/>
  <c r="H487" l="1"/>
  <c r="I493"/>
  <c r="H486"/>
  <c r="H550"/>
  <c r="H509"/>
  <c r="H506"/>
  <c r="H501" s="1"/>
  <c r="H499"/>
  <c r="H470"/>
  <c r="H459"/>
  <c r="H455" s="1"/>
  <c r="H454" s="1"/>
  <c r="H453" s="1"/>
  <c r="H403"/>
  <c r="H370"/>
  <c r="H354"/>
  <c r="H351"/>
  <c r="I317"/>
  <c r="H178"/>
  <c r="H175"/>
  <c r="H170" s="1"/>
  <c r="M28" i="3" s="1"/>
  <c r="H89" i="2"/>
  <c r="H64"/>
  <c r="H41"/>
  <c r="H37"/>
  <c r="H32" s="1"/>
  <c r="H35"/>
  <c r="H24"/>
  <c r="H406"/>
  <c r="G409"/>
  <c r="G412"/>
  <c r="G416"/>
  <c r="G406"/>
  <c r="H451"/>
  <c r="G451"/>
  <c r="G450" s="1"/>
  <c r="G35"/>
  <c r="H394" l="1"/>
  <c r="M41" i="3" s="1"/>
  <c r="M26"/>
  <c r="H31" i="2"/>
  <c r="M54" i="3"/>
  <c r="H340" i="2"/>
  <c r="I409"/>
  <c r="I403"/>
  <c r="I406"/>
  <c r="I398"/>
  <c r="I416"/>
  <c r="I451"/>
  <c r="I395"/>
  <c r="I412"/>
  <c r="I35"/>
  <c r="H549"/>
  <c r="M57" i="3" s="1"/>
  <c r="H498" i="2"/>
  <c r="M52" i="3" s="1"/>
  <c r="H369" i="2"/>
  <c r="M42" i="3" s="1"/>
  <c r="H63" i="2"/>
  <c r="H40"/>
  <c r="M30" i="3" s="1"/>
  <c r="G394" i="2"/>
  <c r="L41" i="3" s="1"/>
  <c r="H508" i="2"/>
  <c r="M55" i="3" s="1"/>
  <c r="H450" i="2"/>
  <c r="H23"/>
  <c r="N41" i="3" l="1"/>
  <c r="I450" i="2"/>
  <c r="M48" i="3"/>
  <c r="M56"/>
  <c r="H339" i="2"/>
  <c r="H338" s="1"/>
  <c r="M39" i="3"/>
  <c r="H492" i="2"/>
  <c r="H491" s="1"/>
  <c r="H548"/>
  <c r="H547" s="1"/>
  <c r="I394"/>
  <c r="H22"/>
  <c r="G531"/>
  <c r="G509"/>
  <c r="G508" l="1"/>
  <c r="L55" i="3" s="1"/>
  <c r="N55" s="1"/>
  <c r="I509" i="2"/>
  <c r="H546"/>
  <c r="H538" s="1"/>
  <c r="G499"/>
  <c r="H146"/>
  <c r="H95"/>
  <c r="I440"/>
  <c r="H148"/>
  <c r="G148"/>
  <c r="I148" l="1"/>
  <c r="G498"/>
  <c r="I499"/>
  <c r="I508"/>
  <c r="H485"/>
  <c r="G360"/>
  <c r="I360" s="1"/>
  <c r="I498" l="1"/>
  <c r="L52" i="3"/>
  <c r="N52" s="1"/>
  <c r="G259" i="2"/>
  <c r="I259" s="1"/>
  <c r="H253" l="1"/>
  <c r="H250" s="1"/>
  <c r="H249" s="1"/>
  <c r="H236"/>
  <c r="G236"/>
  <c r="G59"/>
  <c r="G53"/>
  <c r="I53" s="1"/>
  <c r="G17"/>
  <c r="G13"/>
  <c r="G44"/>
  <c r="I44" s="1"/>
  <c r="H47"/>
  <c r="H43" s="1"/>
  <c r="M31" i="3" s="1"/>
  <c r="G448" i="2"/>
  <c r="I236" l="1"/>
  <c r="I59"/>
  <c r="G16"/>
  <c r="I16" s="1"/>
  <c r="I17"/>
  <c r="G12"/>
  <c r="I13"/>
  <c r="G11" l="1"/>
  <c r="I12"/>
  <c r="G215"/>
  <c r="I215" s="1"/>
  <c r="G444"/>
  <c r="G295"/>
  <c r="G482"/>
  <c r="G432"/>
  <c r="H437"/>
  <c r="G437"/>
  <c r="H439"/>
  <c r="G439"/>
  <c r="G442"/>
  <c r="H444"/>
  <c r="G456"/>
  <c r="I456" s="1"/>
  <c r="G459"/>
  <c r="I459" s="1"/>
  <c r="G461"/>
  <c r="I461" s="1"/>
  <c r="G479"/>
  <c r="I479" s="1"/>
  <c r="H482"/>
  <c r="H478" s="1"/>
  <c r="H477" s="1"/>
  <c r="H476" s="1"/>
  <c r="H475" s="1"/>
  <c r="H151"/>
  <c r="G151"/>
  <c r="K73" i="3"/>
  <c r="H448" i="2"/>
  <c r="I448" s="1"/>
  <c r="H441" l="1"/>
  <c r="M47" i="3" s="1"/>
  <c r="I11" i="2"/>
  <c r="I437"/>
  <c r="G441"/>
  <c r="L47" i="3" s="1"/>
  <c r="N47" s="1"/>
  <c r="I442" i="2"/>
  <c r="I444"/>
  <c r="I151"/>
  <c r="G431"/>
  <c r="L45" i="3" s="1"/>
  <c r="I432" i="2"/>
  <c r="I439"/>
  <c r="I482"/>
  <c r="I295"/>
  <c r="G294"/>
  <c r="L70" i="3" s="1"/>
  <c r="N70" s="1"/>
  <c r="G150" i="2"/>
  <c r="L24" i="3" s="1"/>
  <c r="H150" i="2"/>
  <c r="M24" i="3" s="1"/>
  <c r="N24" s="1"/>
  <c r="G455" i="2"/>
  <c r="G436"/>
  <c r="L46" i="3" s="1"/>
  <c r="H436" i="2"/>
  <c r="G478"/>
  <c r="G477" s="1"/>
  <c r="G476" s="1"/>
  <c r="G475" s="1"/>
  <c r="I455" l="1"/>
  <c r="L48" i="3"/>
  <c r="N48" s="1"/>
  <c r="N45"/>
  <c r="M46"/>
  <c r="H430" i="2"/>
  <c r="H429" s="1"/>
  <c r="H428" s="1"/>
  <c r="H427" s="1"/>
  <c r="I294"/>
  <c r="I431"/>
  <c r="I478"/>
  <c r="I477"/>
  <c r="I441"/>
  <c r="I436"/>
  <c r="I150"/>
  <c r="G454"/>
  <c r="G430"/>
  <c r="G429" s="1"/>
  <c r="G253"/>
  <c r="N46" i="3" l="1"/>
  <c r="M44"/>
  <c r="L44"/>
  <c r="I430" i="2"/>
  <c r="G250"/>
  <c r="I253"/>
  <c r="G453"/>
  <c r="I453" s="1"/>
  <c r="I454"/>
  <c r="I475"/>
  <c r="I476"/>
  <c r="H380"/>
  <c r="H377" s="1"/>
  <c r="G380"/>
  <c r="H523"/>
  <c r="G523"/>
  <c r="H119"/>
  <c r="H116" s="1"/>
  <c r="H112" s="1"/>
  <c r="G119"/>
  <c r="N44" i="3" l="1"/>
  <c r="M40"/>
  <c r="H373" i="2"/>
  <c r="H372" s="1"/>
  <c r="G428"/>
  <c r="G427" s="1"/>
  <c r="I523"/>
  <c r="G249"/>
  <c r="I249" s="1"/>
  <c r="I250"/>
  <c r="I428"/>
  <c r="I429"/>
  <c r="I380"/>
  <c r="I119"/>
  <c r="H312"/>
  <c r="G312"/>
  <c r="G311" s="1"/>
  <c r="L69" i="3" s="1"/>
  <c r="I427" i="2" l="1"/>
  <c r="H311"/>
  <c r="M69" i="3" s="1"/>
  <c r="N69" s="1"/>
  <c r="I312" i="2"/>
  <c r="G370"/>
  <c r="G369" l="1"/>
  <c r="L42" i="3" s="1"/>
  <c r="N42" s="1"/>
  <c r="I370" i="2"/>
  <c r="I311"/>
  <c r="H536"/>
  <c r="H534"/>
  <c r="H527" s="1"/>
  <c r="H308"/>
  <c r="H131"/>
  <c r="H103"/>
  <c r="I531"/>
  <c r="H521"/>
  <c r="H514" s="1"/>
  <c r="H473"/>
  <c r="H467" s="1"/>
  <c r="H466" s="1"/>
  <c r="H465" s="1"/>
  <c r="H464" s="1"/>
  <c r="H261"/>
  <c r="H136"/>
  <c r="H109"/>
  <c r="H106" s="1"/>
  <c r="H101"/>
  <c r="H93"/>
  <c r="H91"/>
  <c r="H69"/>
  <c r="H57"/>
  <c r="H52" s="1"/>
  <c r="G351"/>
  <c r="I351" s="1"/>
  <c r="G543"/>
  <c r="G468"/>
  <c r="I468" s="1"/>
  <c r="G50"/>
  <c r="G47"/>
  <c r="G82"/>
  <c r="I82" s="1"/>
  <c r="H267"/>
  <c r="G267"/>
  <c r="H199"/>
  <c r="G199"/>
  <c r="H195"/>
  <c r="H192" s="1"/>
  <c r="G195"/>
  <c r="G101"/>
  <c r="G28"/>
  <c r="G27" s="1"/>
  <c r="G26" s="1"/>
  <c r="H217"/>
  <c r="H214" s="1"/>
  <c r="G217"/>
  <c r="G75"/>
  <c r="G131"/>
  <c r="G130" s="1"/>
  <c r="L65" i="3" s="1"/>
  <c r="G239" i="2"/>
  <c r="G238" s="1"/>
  <c r="L18" i="3" s="1"/>
  <c r="N18" s="1"/>
  <c r="G515" i="2"/>
  <c r="I515" s="1"/>
  <c r="G354"/>
  <c r="I354" s="1"/>
  <c r="G348"/>
  <c r="I348" s="1"/>
  <c r="G334"/>
  <c r="I334" s="1"/>
  <c r="G228"/>
  <c r="G222"/>
  <c r="I222" s="1"/>
  <c r="G178"/>
  <c r="I178" s="1"/>
  <c r="G114"/>
  <c r="G521"/>
  <c r="G489"/>
  <c r="G232"/>
  <c r="G230"/>
  <c r="G226"/>
  <c r="G224"/>
  <c r="H226"/>
  <c r="G193"/>
  <c r="G175"/>
  <c r="G64"/>
  <c r="G144"/>
  <c r="G136"/>
  <c r="G135" s="1"/>
  <c r="H287"/>
  <c r="G287"/>
  <c r="G95"/>
  <c r="I95" s="1"/>
  <c r="G93"/>
  <c r="G91"/>
  <c r="G89"/>
  <c r="I89" s="1"/>
  <c r="G80"/>
  <c r="G357"/>
  <c r="I357" s="1"/>
  <c r="G375"/>
  <c r="G141"/>
  <c r="I141" s="1"/>
  <c r="G278"/>
  <c r="I278" s="1"/>
  <c r="G281"/>
  <c r="I281" s="1"/>
  <c r="G284"/>
  <c r="I284" s="1"/>
  <c r="H419"/>
  <c r="H408" s="1"/>
  <c r="G419"/>
  <c r="G408" s="1"/>
  <c r="H336"/>
  <c r="H333" s="1"/>
  <c r="H330" s="1"/>
  <c r="G378"/>
  <c r="G377" s="1"/>
  <c r="L40" i="3" s="1"/>
  <c r="N40" s="1"/>
  <c r="G341" i="2"/>
  <c r="G336"/>
  <c r="G331"/>
  <c r="I331" s="1"/>
  <c r="G550"/>
  <c r="H304"/>
  <c r="H230"/>
  <c r="H228"/>
  <c r="H224"/>
  <c r="H180"/>
  <c r="G41"/>
  <c r="G473"/>
  <c r="H265"/>
  <c r="H263"/>
  <c r="H324"/>
  <c r="G324"/>
  <c r="G323" s="1"/>
  <c r="H275"/>
  <c r="H272" s="1"/>
  <c r="H306"/>
  <c r="G302"/>
  <c r="I302" s="1"/>
  <c r="G304"/>
  <c r="G306"/>
  <c r="G308"/>
  <c r="G273"/>
  <c r="I273" s="1"/>
  <c r="G275"/>
  <c r="G261"/>
  <c r="G263"/>
  <c r="G265"/>
  <c r="G186"/>
  <c r="I186" s="1"/>
  <c r="H168"/>
  <c r="H165" s="1"/>
  <c r="G166"/>
  <c r="I166" s="1"/>
  <c r="G168"/>
  <c r="G180"/>
  <c r="G158"/>
  <c r="G161"/>
  <c r="G160" s="1"/>
  <c r="L61" i="3" s="1"/>
  <c r="N61" s="1"/>
  <c r="H144" i="2"/>
  <c r="H140" s="1"/>
  <c r="H139" s="1"/>
  <c r="H138" s="1"/>
  <c r="G146"/>
  <c r="I146" s="1"/>
  <c r="G124"/>
  <c r="I124" s="1"/>
  <c r="G109"/>
  <c r="G107"/>
  <c r="I107" s="1"/>
  <c r="G103"/>
  <c r="G99"/>
  <c r="I99" s="1"/>
  <c r="H28"/>
  <c r="G57"/>
  <c r="G52" s="1"/>
  <c r="L33" i="3" s="1"/>
  <c r="G315" i="2"/>
  <c r="I315" s="1"/>
  <c r="G117"/>
  <c r="G69"/>
  <c r="G68" s="1"/>
  <c r="G67" s="1"/>
  <c r="G66" s="1"/>
  <c r="G24"/>
  <c r="I24" s="1"/>
  <c r="G33"/>
  <c r="G37"/>
  <c r="I37" s="1"/>
  <c r="G536"/>
  <c r="G534"/>
  <c r="G528"/>
  <c r="I528" s="1"/>
  <c r="G502"/>
  <c r="G506"/>
  <c r="I506" s="1"/>
  <c r="H232"/>
  <c r="G1012"/>
  <c r="G345"/>
  <c r="I345" s="1"/>
  <c r="G470"/>
  <c r="I470" s="1"/>
  <c r="H98" l="1"/>
  <c r="M11" i="3" s="1"/>
  <c r="I33" i="2"/>
  <c r="G32"/>
  <c r="L26" i="3" s="1"/>
  <c r="H329" i="2"/>
  <c r="H328" s="1"/>
  <c r="M38" i="3"/>
  <c r="M19"/>
  <c r="H191" i="2"/>
  <c r="H190" s="1"/>
  <c r="H105"/>
  <c r="H97" s="1"/>
  <c r="M68" i="3"/>
  <c r="M50"/>
  <c r="H513" i="2"/>
  <c r="H512" s="1"/>
  <c r="M27" i="3"/>
  <c r="H164" i="2"/>
  <c r="H271"/>
  <c r="G192"/>
  <c r="L19" i="3" s="1"/>
  <c r="H221" i="2"/>
  <c r="G389"/>
  <c r="G388" s="1"/>
  <c r="L43" i="3"/>
  <c r="M53"/>
  <c r="H526" i="2"/>
  <c r="H525" s="1"/>
  <c r="M43" i="3"/>
  <c r="H389" i="2"/>
  <c r="H388" s="1"/>
  <c r="H301"/>
  <c r="H300" s="1"/>
  <c r="H299" s="1"/>
  <c r="H258"/>
  <c r="I341"/>
  <c r="I228"/>
  <c r="I230"/>
  <c r="I224"/>
  <c r="I193"/>
  <c r="I306"/>
  <c r="I199"/>
  <c r="I175"/>
  <c r="G170"/>
  <c r="L28" i="3" s="1"/>
  <c r="N28" s="1"/>
  <c r="I180" i="2"/>
  <c r="I304"/>
  <c r="I226"/>
  <c r="I267"/>
  <c r="I232"/>
  <c r="I168"/>
  <c r="I136"/>
  <c r="G201"/>
  <c r="I204"/>
  <c r="G113"/>
  <c r="I114"/>
  <c r="I536"/>
  <c r="I131"/>
  <c r="I534"/>
  <c r="I263"/>
  <c r="G501"/>
  <c r="I502"/>
  <c r="G116"/>
  <c r="I116" s="1"/>
  <c r="I117"/>
  <c r="G157"/>
  <c r="L60" i="3" s="1"/>
  <c r="I158" i="2"/>
  <c r="I265"/>
  <c r="I419"/>
  <c r="I291"/>
  <c r="I261"/>
  <c r="I239"/>
  <c r="I161"/>
  <c r="G549"/>
  <c r="I550"/>
  <c r="I377"/>
  <c r="I378"/>
  <c r="G374"/>
  <c r="I374" s="1"/>
  <c r="I375"/>
  <c r="I287"/>
  <c r="G488"/>
  <c r="L51" i="3" s="1"/>
  <c r="N51" s="1"/>
  <c r="I489" i="2"/>
  <c r="I57"/>
  <c r="I101"/>
  <c r="I103"/>
  <c r="I308"/>
  <c r="I369"/>
  <c r="I93"/>
  <c r="I91"/>
  <c r="G79"/>
  <c r="I79" s="1"/>
  <c r="I80"/>
  <c r="G74"/>
  <c r="I75"/>
  <c r="G63"/>
  <c r="I63" s="1"/>
  <c r="I64"/>
  <c r="G49"/>
  <c r="L32" i="3" s="1"/>
  <c r="N32" s="1"/>
  <c r="I50" i="2"/>
  <c r="G43"/>
  <c r="I47"/>
  <c r="G40"/>
  <c r="L30" i="3" s="1"/>
  <c r="I41" i="2"/>
  <c r="G542"/>
  <c r="I543"/>
  <c r="I521"/>
  <c r="I473"/>
  <c r="I336"/>
  <c r="H323"/>
  <c r="I323" s="1"/>
  <c r="I324"/>
  <c r="I275"/>
  <c r="I217"/>
  <c r="I195"/>
  <c r="I144"/>
  <c r="I109"/>
  <c r="H68"/>
  <c r="I69"/>
  <c r="H27"/>
  <c r="I28"/>
  <c r="G514"/>
  <c r="L50" i="3" s="1"/>
  <c r="G185" i="2"/>
  <c r="L16" i="3" s="1"/>
  <c r="G123" i="2"/>
  <c r="L64" i="3" s="1"/>
  <c r="N64" s="1"/>
  <c r="G221" i="2"/>
  <c r="L17" i="3" s="1"/>
  <c r="I52" i="2"/>
  <c r="G23"/>
  <c r="I408"/>
  <c r="H177"/>
  <c r="M66" i="3" s="1"/>
  <c r="H135" i="2"/>
  <c r="M23" i="3" s="1"/>
  <c r="H130" i="2"/>
  <c r="H88"/>
  <c r="G88"/>
  <c r="L36" i="3" s="1"/>
  <c r="G277" i="2"/>
  <c r="G527"/>
  <c r="L53" i="3" s="1"/>
  <c r="G140" i="2"/>
  <c r="G139" s="1"/>
  <c r="G467"/>
  <c r="G466" s="1"/>
  <c r="G465" s="1"/>
  <c r="G464" s="1"/>
  <c r="G258"/>
  <c r="L63" i="3" s="1"/>
  <c r="L62" s="1"/>
  <c r="G214" i="2"/>
  <c r="G15"/>
  <c r="G344"/>
  <c r="G340" s="1"/>
  <c r="L39" i="3" s="1"/>
  <c r="N39" s="1"/>
  <c r="G322" i="2"/>
  <c r="G321" s="1"/>
  <c r="G320" s="1"/>
  <c r="G177"/>
  <c r="G333"/>
  <c r="G330" s="1"/>
  <c r="L38" i="3" s="1"/>
  <c r="G106" i="2"/>
  <c r="L68" i="3" s="1"/>
  <c r="L67" s="1"/>
  <c r="G165" i="2"/>
  <c r="L27" i="3" s="1"/>
  <c r="G314" i="2"/>
  <c r="I314" s="1"/>
  <c r="G272"/>
  <c r="G98"/>
  <c r="L11" i="3" s="1"/>
  <c r="H277" i="2"/>
  <c r="G301"/>
  <c r="G300" s="1"/>
  <c r="G134"/>
  <c r="G133" s="1"/>
  <c r="G129"/>
  <c r="G128" s="1"/>
  <c r="L23" i="3" l="1"/>
  <c r="L22" s="1"/>
  <c r="H327" i="2"/>
  <c r="H326" s="1"/>
  <c r="N43" i="3"/>
  <c r="M14"/>
  <c r="M12" s="1"/>
  <c r="N16"/>
  <c r="L25"/>
  <c r="N26"/>
  <c r="I130" i="2"/>
  <c r="M65" i="3"/>
  <c r="N65" s="1"/>
  <c r="I74" i="2"/>
  <c r="L35" i="3"/>
  <c r="M25"/>
  <c r="N27"/>
  <c r="G541" i="2"/>
  <c r="I541" s="1"/>
  <c r="L58" i="3"/>
  <c r="N58" s="1"/>
  <c r="I43" i="2"/>
  <c r="L31" i="3"/>
  <c r="N31" s="1"/>
  <c r="G548" i="2"/>
  <c r="I548" s="1"/>
  <c r="L57" i="3"/>
  <c r="L59"/>
  <c r="N59" s="1"/>
  <c r="N60"/>
  <c r="I501" i="2"/>
  <c r="L54" i="3"/>
  <c r="N54" s="1"/>
  <c r="I201" i="2"/>
  <c r="L20" i="3"/>
  <c r="N20" s="1"/>
  <c r="M17"/>
  <c r="N17" s="1"/>
  <c r="H220" i="2"/>
  <c r="H219" s="1"/>
  <c r="N50" i="3"/>
  <c r="M49"/>
  <c r="M15"/>
  <c r="N19"/>
  <c r="M33"/>
  <c r="H511" i="2"/>
  <c r="N11" i="3"/>
  <c r="N53"/>
  <c r="M22"/>
  <c r="N23"/>
  <c r="N30"/>
  <c r="I113" i="2"/>
  <c r="L66" i="3"/>
  <c r="N66" s="1"/>
  <c r="M36"/>
  <c r="H78" i="2"/>
  <c r="H77" s="1"/>
  <c r="H71" s="1"/>
  <c r="M63" i="3"/>
  <c r="H257" i="2"/>
  <c r="H256" s="1"/>
  <c r="H255" s="1"/>
  <c r="M67" i="3"/>
  <c r="N67" s="1"/>
  <c r="N68"/>
  <c r="N38"/>
  <c r="M37"/>
  <c r="H182" i="2"/>
  <c r="L14" i="3"/>
  <c r="L12" s="1"/>
  <c r="L37"/>
  <c r="H163" i="2"/>
  <c r="I277"/>
  <c r="H270"/>
  <c r="H269" s="1"/>
  <c r="I15"/>
  <c r="G373"/>
  <c r="I214"/>
  <c r="I140"/>
  <c r="G112"/>
  <c r="I112" s="1"/>
  <c r="I488"/>
  <c r="G339"/>
  <c r="I344"/>
  <c r="G299"/>
  <c r="G492"/>
  <c r="H322"/>
  <c r="I322" s="1"/>
  <c r="I106"/>
  <c r="I192"/>
  <c r="I272"/>
  <c r="I333"/>
  <c r="I514"/>
  <c r="I549"/>
  <c r="I123"/>
  <c r="I157"/>
  <c r="G156"/>
  <c r="G155" s="1"/>
  <c r="G73"/>
  <c r="G72" s="1"/>
  <c r="I72" s="1"/>
  <c r="G184"/>
  <c r="I185"/>
  <c r="I49"/>
  <c r="I40"/>
  <c r="I542"/>
  <c r="G22"/>
  <c r="I22" s="1"/>
  <c r="I23"/>
  <c r="I467"/>
  <c r="I527"/>
  <c r="I466"/>
  <c r="H321"/>
  <c r="I301"/>
  <c r="I258"/>
  <c r="I238"/>
  <c r="I221"/>
  <c r="I177"/>
  <c r="I170"/>
  <c r="I165"/>
  <c r="I160"/>
  <c r="I139"/>
  <c r="I135"/>
  <c r="I98"/>
  <c r="I88"/>
  <c r="H67"/>
  <c r="I68"/>
  <c r="I32"/>
  <c r="H26"/>
  <c r="I27"/>
  <c r="G191"/>
  <c r="G190" s="1"/>
  <c r="H134"/>
  <c r="H39"/>
  <c r="H30" s="1"/>
  <c r="G329"/>
  <c r="G290"/>
  <c r="H129"/>
  <c r="G526"/>
  <c r="G525" s="1"/>
  <c r="G138"/>
  <c r="G220"/>
  <c r="G219" s="1"/>
  <c r="G271"/>
  <c r="G270" s="1"/>
  <c r="G39"/>
  <c r="G487"/>
  <c r="G513"/>
  <c r="G512" s="1"/>
  <c r="G31"/>
  <c r="G105"/>
  <c r="G97" s="1"/>
  <c r="G257"/>
  <c r="G256" s="1"/>
  <c r="G255" s="1"/>
  <c r="G122"/>
  <c r="G164"/>
  <c r="G163" s="1"/>
  <c r="G78"/>
  <c r="G77" s="1"/>
  <c r="L29" i="3" l="1"/>
  <c r="N22"/>
  <c r="L15"/>
  <c r="N15" s="1"/>
  <c r="I26" i="2"/>
  <c r="H10"/>
  <c r="M62" i="3"/>
  <c r="N62" s="1"/>
  <c r="N63"/>
  <c r="L56"/>
  <c r="N56" s="1"/>
  <c r="N57"/>
  <c r="L34"/>
  <c r="N35"/>
  <c r="N33"/>
  <c r="M29"/>
  <c r="N29" s="1"/>
  <c r="G540" i="2"/>
  <c r="I540" s="1"/>
  <c r="G547"/>
  <c r="G546" s="1"/>
  <c r="I546" s="1"/>
  <c r="N37" i="3"/>
  <c r="L49"/>
  <c r="N49" s="1"/>
  <c r="N25"/>
  <c r="N14"/>
  <c r="N36"/>
  <c r="M34"/>
  <c r="N12"/>
  <c r="I257" i="2"/>
  <c r="I526"/>
  <c r="G486"/>
  <c r="I486" s="1"/>
  <c r="I487"/>
  <c r="I340"/>
  <c r="G121"/>
  <c r="I121" s="1"/>
  <c r="I122"/>
  <c r="I271"/>
  <c r="I513"/>
  <c r="I73"/>
  <c r="I547"/>
  <c r="G289"/>
  <c r="I289" s="1"/>
  <c r="I290"/>
  <c r="G338"/>
  <c r="I338" s="1"/>
  <c r="I339"/>
  <c r="I164"/>
  <c r="G372"/>
  <c r="I373"/>
  <c r="I105"/>
  <c r="I512"/>
  <c r="G183"/>
  <c r="I183" s="1"/>
  <c r="I184"/>
  <c r="G491"/>
  <c r="I491" s="1"/>
  <c r="I492"/>
  <c r="I78"/>
  <c r="I39"/>
  <c r="I31"/>
  <c r="G539"/>
  <c r="I465"/>
  <c r="I388"/>
  <c r="I389"/>
  <c r="I330"/>
  <c r="H320"/>
  <c r="I320" s="1"/>
  <c r="I321"/>
  <c r="I299"/>
  <c r="I300"/>
  <c r="I270"/>
  <c r="I219"/>
  <c r="I220"/>
  <c r="I190"/>
  <c r="I191"/>
  <c r="I155"/>
  <c r="I156"/>
  <c r="I138"/>
  <c r="H133"/>
  <c r="I133" s="1"/>
  <c r="I134"/>
  <c r="H128"/>
  <c r="I129"/>
  <c r="I97"/>
  <c r="H66"/>
  <c r="I66" s="1"/>
  <c r="I67"/>
  <c r="G511"/>
  <c r="I256"/>
  <c r="I163"/>
  <c r="I77"/>
  <c r="G30"/>
  <c r="G10" s="1"/>
  <c r="G328"/>
  <c r="G71"/>
  <c r="L73" i="3" l="1"/>
  <c r="I128" i="2"/>
  <c r="H111"/>
  <c r="H9" s="1"/>
  <c r="N34" i="3"/>
  <c r="M73"/>
  <c r="N73" s="1"/>
  <c r="I372" i="2"/>
  <c r="G327"/>
  <c r="G182"/>
  <c r="G485"/>
  <c r="I485" s="1"/>
  <c r="G111"/>
  <c r="G269"/>
  <c r="I30"/>
  <c r="G538"/>
  <c r="I538" s="1"/>
  <c r="I539"/>
  <c r="I511"/>
  <c r="I525"/>
  <c r="I464"/>
  <c r="I329"/>
  <c r="L74" i="3"/>
  <c r="I255" i="2"/>
  <c r="I71"/>
  <c r="G484" l="1"/>
  <c r="G326"/>
  <c r="I10"/>
  <c r="I182"/>
  <c r="G9"/>
  <c r="G552" s="1"/>
  <c r="I111"/>
  <c r="I269"/>
  <c r="H484"/>
  <c r="I484" s="1"/>
  <c r="I328"/>
  <c r="I9" l="1"/>
  <c r="I327"/>
  <c r="I326"/>
  <c r="H552" l="1"/>
  <c r="I552" l="1"/>
</calcChain>
</file>

<file path=xl/sharedStrings.xml><?xml version="1.0" encoding="utf-8"?>
<sst xmlns="http://schemas.openxmlformats.org/spreadsheetml/2006/main" count="5395" uniqueCount="1190">
  <si>
    <t>Проведение кадастровых работ  (проведение межевания земельных участков, постановка на государственный кадастровый учет)</t>
  </si>
  <si>
    <t>186</t>
  </si>
  <si>
    <t>187</t>
  </si>
  <si>
    <t>188</t>
  </si>
  <si>
    <t>189</t>
  </si>
  <si>
    <t>Проведение работ по формированию земельных участков, предоставляемых в собственность льготным категориям граждан</t>
  </si>
  <si>
    <t>190</t>
  </si>
  <si>
    <t>191</t>
  </si>
  <si>
    <t>192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</si>
  <si>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</si>
  <si>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193</t>
  </si>
  <si>
    <t>194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</si>
  <si>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</si>
  <si>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</si>
  <si>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</si>
  <si>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</si>
  <si>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Капитальный ремонт и строительные работы  МБУК «Нижнесалдинский краеведческий музей им. А.Н. Анциферова»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</si>
  <si>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</si>
  <si>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</si>
  <si>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</si>
  <si>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</si>
  <si>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</si>
  <si>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</si>
  <si>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</si>
  <si>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</si>
  <si>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</si>
  <si>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</si>
  <si>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</si>
  <si>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</si>
  <si>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</si>
  <si>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</si>
  <si>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</si>
  <si>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</si>
  <si>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</si>
  <si>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</si>
  <si>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</si>
  <si>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</si>
  <si>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</si>
  <si>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</si>
  <si>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</si>
  <si>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</si>
  <si>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</si>
  <si>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</si>
  <si>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</si>
  <si>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</si>
  <si>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</si>
  <si>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</si>
  <si>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</si>
  <si>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</si>
  <si>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</si>
  <si>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</si>
  <si>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</si>
  <si>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</si>
  <si>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</si>
  <si>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</si>
  <si>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</si>
  <si>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</si>
  <si>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</si>
  <si>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</si>
  <si>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</si>
  <si>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</si>
  <si>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</si>
  <si>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</si>
  <si>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</si>
  <si>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</si>
  <si>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</si>
  <si>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</si>
  <si>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</si>
  <si>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</si>
  <si>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</si>
  <si>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</si>
  <si>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</si>
  <si>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</si>
  <si>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</si>
  <si>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</si>
  <si>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</si>
  <si>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</si>
  <si>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</si>
  <si>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</si>
  <si>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</si>
  <si>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</si>
  <si>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</si>
  <si>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</si>
  <si>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</si>
  <si>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</si>
  <si>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</si>
  <si>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</si>
  <si>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</si>
  <si>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</si>
  <si>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</si>
  <si>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</si>
  <si>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</si>
  <si>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</si>
  <si>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</si>
  <si>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</si>
  <si>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</si>
  <si>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</si>
  <si>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</si>
  <si>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Сбор, транспортировка и обезвреживание ртутьсодержащих ламп от населения частного сектора</t>
  </si>
  <si>
    <t>262</t>
  </si>
  <si>
    <t>263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</si>
  <si>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</si>
  <si>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</si>
  <si>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</si>
  <si>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</si>
  <si>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</si>
  <si>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</si>
  <si>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</si>
  <si>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</si>
  <si>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</si>
  <si>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</si>
  <si>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</si>
  <si>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</si>
  <si>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</si>
  <si>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</si>
  <si>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</si>
  <si>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</si>
  <si>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</si>
  <si>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</si>
  <si>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</si>
  <si>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</si>
  <si>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</si>
  <si>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</si>
  <si>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</si>
  <si>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</si>
  <si>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</si>
  <si>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</si>
  <si>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</si>
  <si>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</si>
  <si>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</si>
  <si>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</si>
  <si>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</si>
  <si>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>211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</si>
  <si>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</si>
  <si>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</si>
  <si>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</si>
  <si>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</si>
  <si>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</si>
  <si>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</si>
  <si>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</si>
  <si>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Субсидии социально-ориентированным некомерческим организациям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</si>
  <si>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</si>
  <si>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</si>
  <si>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</si>
  <si>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</si>
  <si>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</si>
  <si>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Содержание МКУ «Управление гражданской защиты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</si>
  <si>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</si>
  <si>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</si>
  <si>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</si>
  <si>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</si>
  <si>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</si>
  <si>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</si>
  <si>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</si>
  <si>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</si>
  <si>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</si>
  <si>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</si>
  <si>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</si>
  <si>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</si>
  <si>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</si>
  <si>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</si>
  <si>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</si>
  <si>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</si>
  <si>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</si>
  <si>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</si>
  <si>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</si>
  <si>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</si>
  <si>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</si>
  <si>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</si>
  <si>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Подпрограмма «Обеспечение иных расходных полномочий»</t>
  </si>
  <si>
    <t>Подпрограмма «Организация использования и охраны лесов городского округа Нижняя Салда»</t>
  </si>
  <si>
    <t>Муниципальная программа «Развитие системы образования в городском округе Нижняя Салда до 2025 года»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</si>
  <si>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</si>
  <si>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</si>
  <si>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Подпрограмма «Развитие библиотечной деятельности»</t>
  </si>
  <si>
    <t>Подпрограмма «Управление муниципальным долгом»</t>
  </si>
  <si>
    <t>Обеспечение деятельности МКУ «ЦБУМПиС»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</si>
  <si>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</si>
  <si>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</si>
  <si>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</si>
  <si>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</si>
  <si>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</si>
  <si>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</si>
  <si>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</si>
  <si>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системы образования в городском округе Нижняя Салда до 2025 года»»</t>
  </si>
  <si>
    <t>0820045300</t>
  </si>
  <si>
    <t>1050528000</t>
  </si>
  <si>
    <t>Подпрограмма «Реконструкция и модернизация объектов жилищно-коммунального хозяйства в городском округе Нижняя Салда»</t>
  </si>
  <si>
    <t>Субсидии социально-ориентированным некоммерческим организациям</t>
  </si>
  <si>
    <t>Подпрограмма «Развитие системы дополнительного образования в городском округе Нижняя Салда»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</si>
  <si>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</si>
  <si>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</si>
  <si>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</si>
  <si>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</si>
  <si>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</si>
  <si>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Муниципальная программа «Профилактика правонарушений в городском округе Нижняя Салда до 2025 года»</t>
  </si>
  <si>
    <t>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</si>
  <si>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</si>
  <si>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0102122000</t>
  </si>
  <si>
    <t>Капитальный ремонт улицы Карла Маркса в городе Нижняя Салда</t>
  </si>
  <si>
    <t>0411524000</t>
  </si>
  <si>
    <t>Бюджетные инвестиции</t>
  </si>
  <si>
    <t>Муниципальная программа «Поддержка общественных организаций и отдельных категорий граждан городского округа Нижняя Салда до 2025 года»</t>
  </si>
  <si>
    <t>Подпрограмма «Обеспечение жильем молодых семей в городском округе Нижняя Салда до 2025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</si>
  <si>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года»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</si>
  <si>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</si>
  <si>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</si>
  <si>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</si>
  <si>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</si>
  <si>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</si>
  <si>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</si>
  <si>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</si>
  <si>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</si>
  <si>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2025 года»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</si>
  <si>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</si>
  <si>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</si>
  <si>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</si>
  <si>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Муниципальная программа «Развитие культуры в городском округе Нижняя Салда до 2025 года»</t>
  </si>
  <si>
    <t>Подпрограмма «Обеспечение реализации муниципальной программы «Развитие культуры в городском округе Нижняя Салда до 2025 года»»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</si>
  <si>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</si>
  <si>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</si>
  <si>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 xml:space="preserve">Муниципальная программа  «Управление  муниципальными финансами городского округа Нижняя Салда  до 2025 года»
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</si>
  <si>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2025 года»»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</si>
  <si>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2025 года»
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</si>
  <si>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</si>
  <si>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</si>
  <si>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</si>
  <si>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</si>
  <si>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</si>
  <si>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</si>
  <si>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</si>
  <si>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Развитие материально-технической базы для дополнительного образования детей детско-юношеской спортивной школы</t>
  </si>
  <si>
    <t>1030225000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</si>
  <si>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</si>
  <si>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</si>
  <si>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</si>
  <si>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</si>
  <si>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</si>
  <si>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</si>
  <si>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</si>
  <si>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</si>
  <si>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</si>
  <si>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</si>
  <si>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</si>
  <si>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</si>
  <si>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</si>
  <si>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</si>
  <si>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</si>
  <si>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</si>
  <si>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</si>
  <si>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</si>
  <si>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</si>
  <si>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</si>
  <si>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</si>
  <si>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</si>
  <si>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</si>
  <si>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</si>
  <si>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</si>
  <si>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</si>
  <si>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</si>
  <si>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</si>
  <si>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</si>
  <si>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</si>
  <si>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316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</si>
  <si>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</si>
  <si>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</si>
  <si>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</si>
  <si>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</si>
  <si>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</si>
  <si>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</si>
  <si>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</si>
  <si>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</si>
  <si>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</si>
  <si>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</si>
  <si>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</si>
  <si>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</si>
  <si>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</si>
  <si>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</si>
  <si>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</si>
  <si>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</si>
  <si>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</si>
  <si>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</si>
  <si>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</si>
  <si>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</si>
  <si>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0707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</si>
  <si>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</si>
  <si>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</si>
  <si>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</si>
  <si>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</si>
  <si>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</si>
  <si>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</si>
  <si>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342</t>
  </si>
  <si>
    <t>343</t>
  </si>
  <si>
    <t>344</t>
  </si>
  <si>
    <t>345</t>
  </si>
  <si>
    <t>Обеспечение осуществления мероприятий по работе с молодежью</t>
  </si>
  <si>
    <t>350</t>
  </si>
  <si>
    <t>0709</t>
  </si>
  <si>
    <t>Другие вопросы в области образования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</si>
  <si>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</si>
  <si>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</si>
  <si>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</si>
  <si>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</si>
  <si>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</si>
  <si>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</si>
  <si>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</si>
  <si>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</si>
  <si>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</si>
  <si>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</si>
  <si>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</si>
  <si>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</si>
  <si>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</si>
  <si>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</si>
  <si>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</si>
  <si>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</si>
  <si>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</si>
  <si>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</si>
  <si>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</si>
  <si>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</si>
  <si>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</si>
  <si>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</si>
  <si>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</si>
  <si>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</si>
  <si>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</si>
  <si>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381</t>
  </si>
  <si>
    <t>Организация деятельности учреждений культурно-досуговой сферы</t>
  </si>
  <si>
    <t>382</t>
  </si>
  <si>
    <t>383</t>
  </si>
  <si>
    <t>384</t>
  </si>
  <si>
    <t>387</t>
  </si>
  <si>
    <t>388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</si>
  <si>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</si>
  <si>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</si>
  <si>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</si>
  <si>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</si>
  <si>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</si>
  <si>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</si>
  <si>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</si>
  <si>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</si>
  <si>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</si>
  <si>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</si>
  <si>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</si>
  <si>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</si>
  <si>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</si>
  <si>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</si>
  <si>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</si>
  <si>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</si>
  <si>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</si>
  <si>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</si>
  <si>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</si>
  <si>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</si>
  <si>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</si>
  <si>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</si>
  <si>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</si>
  <si>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</si>
  <si>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</si>
  <si>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</si>
  <si>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</si>
  <si>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</si>
  <si>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</si>
  <si>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</si>
  <si>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0703</t>
  </si>
  <si>
    <t>Дополнительное образование детей</t>
  </si>
  <si>
    <t>0840125000</t>
  </si>
  <si>
    <t xml:space="preserve">Обеспечение населения городского округа Нижняя Салда питьевой водой стандартного качества            </t>
  </si>
  <si>
    <t>0330823000</t>
  </si>
  <si>
    <t>0360523000</t>
  </si>
  <si>
    <t>Строительство  блочных газовых котельных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</si>
  <si>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</si>
  <si>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</si>
  <si>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</si>
  <si>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</si>
  <si>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</si>
  <si>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</si>
  <si>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</si>
  <si>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</si>
  <si>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</si>
  <si>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</si>
  <si>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</si>
  <si>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</si>
  <si>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</si>
  <si>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</si>
  <si>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</si>
  <si>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</si>
  <si>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</si>
  <si>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</si>
  <si>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</si>
  <si>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</si>
  <si>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</si>
  <si>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</si>
  <si>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</si>
  <si>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</si>
  <si>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426</t>
  </si>
  <si>
    <t>427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</si>
  <si>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</si>
  <si>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428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</si>
  <si>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</si>
  <si>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</si>
  <si>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</si>
  <si>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</si>
  <si>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</si>
  <si>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</si>
  <si>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</si>
  <si>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</si>
  <si>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</si>
  <si>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</si>
  <si>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8000051180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</si>
  <si>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</si>
  <si>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</si>
  <si>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</si>
  <si>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</si>
  <si>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</si>
  <si>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</si>
  <si>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</si>
  <si>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0100622000</t>
  </si>
  <si>
    <t>1500000000</t>
  </si>
  <si>
    <t>1400000000</t>
  </si>
  <si>
    <t>1400323000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</si>
  <si>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</si>
  <si>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</si>
  <si>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</si>
  <si>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</si>
  <si>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</si>
  <si>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</si>
  <si>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</si>
  <si>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</si>
  <si>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</si>
  <si>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</si>
  <si>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</si>
  <si>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</si>
  <si>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0520723000</t>
  </si>
  <si>
    <t>0530000000</t>
  </si>
  <si>
    <t>1400123000</t>
  </si>
  <si>
    <t>0300000000</t>
  </si>
  <si>
    <t>0310000000</t>
  </si>
  <si>
    <t>0310123000</t>
  </si>
  <si>
    <t>0360000000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</si>
  <si>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</si>
  <si>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</si>
  <si>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</si>
  <si>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</si>
  <si>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</si>
  <si>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</si>
  <si>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</si>
  <si>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</si>
  <si>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</si>
  <si>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</si>
  <si>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</si>
  <si>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</si>
  <si>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</si>
  <si>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</si>
  <si>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</si>
  <si>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</si>
  <si>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</si>
  <si>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</si>
  <si>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</si>
  <si>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</si>
  <si>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</si>
  <si>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</si>
  <si>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</si>
  <si>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</si>
  <si>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</si>
  <si>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</si>
  <si>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</si>
  <si>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</si>
  <si>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</si>
  <si>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</si>
  <si>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</si>
  <si>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</si>
  <si>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</si>
  <si>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</si>
  <si>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</si>
  <si>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0920326000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</si>
  <si>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</si>
  <si>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</si>
  <si>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</si>
  <si>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</si>
  <si>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</si>
  <si>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</si>
  <si>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</si>
  <si>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</si>
  <si>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</si>
  <si>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</si>
  <si>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</si>
  <si>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</si>
  <si>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</si>
  <si>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</si>
  <si>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</si>
  <si>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</si>
  <si>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</si>
  <si>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</si>
  <si>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</si>
  <si>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</si>
  <si>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</si>
  <si>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0720122000</t>
  </si>
  <si>
    <t>Обеспечение первичных мер пожарной безопасности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</si>
  <si>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</si>
  <si>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</si>
  <si>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</si>
  <si>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</si>
  <si>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</si>
  <si>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1030125000</t>
  </si>
  <si>
    <t>1040125000</t>
  </si>
  <si>
    <t>1050228000</t>
  </si>
  <si>
    <t>392</t>
  </si>
  <si>
    <t>393</t>
  </si>
  <si>
    <t>420</t>
  </si>
  <si>
    <t>421</t>
  </si>
  <si>
    <t>430</t>
  </si>
  <si>
    <t>438</t>
  </si>
  <si>
    <t>439</t>
  </si>
  <si>
    <t>8000021500</t>
  </si>
  <si>
    <t>Председатель представительного органа муниципального образования</t>
  </si>
  <si>
    <t>Оказание финансовой поддержки  крестьянским (фермерским) хозяйствам, личным подсобным хозяйствам городского округа Нижняя Салда (предоставление субсидий  из местного бюджета)</t>
  </si>
  <si>
    <t>0620241200</t>
  </si>
  <si>
    <t>0620341100</t>
  </si>
  <si>
    <t>0510127000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</si>
  <si>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</si>
  <si>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</si>
  <si>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</si>
  <si>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</si>
  <si>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</si>
  <si>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</si>
  <si>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</si>
  <si>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</si>
  <si>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</si>
  <si>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</si>
  <si>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</si>
  <si>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</si>
  <si>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</si>
  <si>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</si>
  <si>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</si>
  <si>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</si>
  <si>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</si>
  <si>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</si>
  <si>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</si>
  <si>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</si>
  <si>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</si>
  <si>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</si>
  <si>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</si>
  <si>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</si>
  <si>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</si>
  <si>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</si>
  <si>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</si>
  <si>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</si>
  <si>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</si>
  <si>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</si>
  <si>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</si>
  <si>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</si>
  <si>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</si>
  <si>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</si>
  <si>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</si>
  <si>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</si>
  <si>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</si>
  <si>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</si>
  <si>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</si>
  <si>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</si>
  <si>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</si>
  <si>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</si>
  <si>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</si>
  <si>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</si>
  <si>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</si>
  <si>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</si>
  <si>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</si>
  <si>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</si>
  <si>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</si>
  <si>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</si>
  <si>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</si>
  <si>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</si>
  <si>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</si>
  <si>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</si>
  <si>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</si>
  <si>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</si>
  <si>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</si>
  <si>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</si>
  <si>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</si>
  <si>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</si>
  <si>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</si>
  <si>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</si>
  <si>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</si>
  <si>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</si>
  <si>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</si>
  <si>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</si>
  <si>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</si>
  <si>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</si>
  <si>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</si>
  <si>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</si>
  <si>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</si>
  <si>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</si>
  <si>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</si>
  <si>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</si>
  <si>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</si>
  <si>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</si>
  <si>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</si>
  <si>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</si>
  <si>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</si>
  <si>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</si>
  <si>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</si>
  <si>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</si>
  <si>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</si>
  <si>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</si>
  <si>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</si>
  <si>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</si>
  <si>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</si>
  <si>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</si>
  <si>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</si>
  <si>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</si>
  <si>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</si>
  <si>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</si>
  <si>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</si>
  <si>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</si>
  <si>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</si>
  <si>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</si>
  <si>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</si>
  <si>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</si>
  <si>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</si>
  <si>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</si>
  <si>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</si>
  <si>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17</t>
  </si>
  <si>
    <t>18</t>
  </si>
  <si>
    <t>19</t>
  </si>
  <si>
    <t>20</t>
  </si>
  <si>
    <t>21</t>
  </si>
  <si>
    <t>850</t>
  </si>
  <si>
    <t xml:space="preserve">Уплата налогов, сборов и иных платежей
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</si>
  <si>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</si>
  <si>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</si>
  <si>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</si>
  <si>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</si>
  <si>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</si>
  <si>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</si>
  <si>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</si>
  <si>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</si>
  <si>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</si>
  <si>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</si>
  <si>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</si>
  <si>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</si>
  <si>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</si>
  <si>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</si>
  <si>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</si>
  <si>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</si>
  <si>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</si>
  <si>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</si>
  <si>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</si>
  <si>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</si>
  <si>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</si>
  <si>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</si>
  <si>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</si>
  <si>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</si>
  <si>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</si>
  <si>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</si>
  <si>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</si>
  <si>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</si>
  <si>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</si>
  <si>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</si>
  <si>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</si>
  <si>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</si>
  <si>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</si>
  <si>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</si>
  <si>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</si>
  <si>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</si>
  <si>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</si>
  <si>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</si>
  <si>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</si>
  <si>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</si>
  <si>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</si>
  <si>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</si>
  <si>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</si>
  <si>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</si>
  <si>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</si>
  <si>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</si>
  <si>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</si>
  <si>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</si>
  <si>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</si>
  <si>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</si>
  <si>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</si>
  <si>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</si>
  <si>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</si>
  <si>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</si>
  <si>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</si>
  <si>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</si>
  <si>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</si>
  <si>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</si>
  <si>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</si>
  <si>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</si>
  <si>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</si>
  <si>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</si>
  <si>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</si>
  <si>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</si>
  <si>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</si>
  <si>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</si>
  <si>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</si>
  <si>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</si>
  <si>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</si>
  <si>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</si>
  <si>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</si>
  <si>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0200</t>
  </si>
  <si>
    <t>Национальная оборона</t>
  </si>
  <si>
    <t>77</t>
  </si>
  <si>
    <t>0203</t>
  </si>
  <si>
    <t>Мобилизационная и вневойсковая подготовка</t>
  </si>
  <si>
    <t>78</t>
  </si>
  <si>
    <t>79</t>
  </si>
  <si>
    <t>80</t>
  </si>
  <si>
    <t>431</t>
  </si>
  <si>
    <t>432</t>
  </si>
  <si>
    <t>433</t>
  </si>
  <si>
    <t>434</t>
  </si>
  <si>
    <t>435</t>
  </si>
  <si>
    <t>436</t>
  </si>
  <si>
    <t>437</t>
  </si>
  <si>
    <t>440</t>
  </si>
  <si>
    <t>441</t>
  </si>
  <si>
    <t>442</t>
  </si>
  <si>
    <t>0370000000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</si>
  <si>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</si>
  <si>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</si>
  <si>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</si>
  <si>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</si>
  <si>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</si>
  <si>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</si>
  <si>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</si>
  <si>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</si>
  <si>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</si>
  <si>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</si>
  <si>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</si>
  <si>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</si>
  <si>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</si>
  <si>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</si>
  <si>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</si>
  <si>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</si>
  <si>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</si>
  <si>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</si>
  <si>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</si>
  <si>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</si>
  <si>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</si>
  <si>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</si>
  <si>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</si>
  <si>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</si>
  <si>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</si>
  <si>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</si>
  <si>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</si>
  <si>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</si>
  <si>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</si>
  <si>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</si>
  <si>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</si>
  <si>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</si>
  <si>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</si>
  <si>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</si>
  <si>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</si>
  <si>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</si>
  <si>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</si>
  <si>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</si>
  <si>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</si>
  <si>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</si>
  <si>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</si>
  <si>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</si>
  <si>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</si>
  <si>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</si>
  <si>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</si>
  <si>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0400</t>
  </si>
  <si>
    <t>Национальная экономика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</si>
  <si>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</si>
  <si>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</si>
  <si>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</si>
  <si>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</si>
  <si>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</si>
  <si>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</si>
  <si>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</si>
  <si>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</si>
  <si>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</si>
  <si>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</si>
  <si>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429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</si>
  <si>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</si>
  <si>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</si>
  <si>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</si>
  <si>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</si>
  <si>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</si>
  <si>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</si>
  <si>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</si>
  <si>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</si>
  <si>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</si>
  <si>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</si>
  <si>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</si>
  <si>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</si>
  <si>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</si>
  <si>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</si>
  <si>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</si>
  <si>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</si>
  <si>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136</t>
  </si>
  <si>
    <t>137</t>
  </si>
  <si>
    <t>Содержание автомобильных дорог общего пользования и сооружений на них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</si>
  <si>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</si>
  <si>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</si>
  <si>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</si>
  <si>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</si>
  <si>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</si>
  <si>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</si>
  <si>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</si>
  <si>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</si>
  <si>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</si>
  <si>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</si>
  <si>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</si>
  <si>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</si>
  <si>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</si>
  <si>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</si>
  <si>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</si>
  <si>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</si>
  <si>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0410</t>
  </si>
  <si>
    <t>Связь и информатика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</si>
  <si>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</si>
  <si>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</si>
  <si>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</si>
  <si>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</si>
  <si>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</si>
  <si>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</si>
  <si>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</si>
  <si>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</si>
  <si>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</si>
  <si>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</si>
  <si>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</si>
  <si>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</si>
  <si>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</si>
  <si>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</si>
  <si>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</si>
  <si>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</si>
  <si>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</si>
  <si>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176</t>
  </si>
  <si>
    <t>177</t>
  </si>
  <si>
    <t>178</t>
  </si>
  <si>
    <t>179</t>
  </si>
  <si>
    <t>180</t>
  </si>
  <si>
    <t>0412</t>
  </si>
  <si>
    <t>Другие вопросы в области национальной экономики</t>
  </si>
  <si>
    <t>183</t>
  </si>
  <si>
    <t>184</t>
  </si>
  <si>
    <t>185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</si>
  <si>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</si>
  <si>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</si>
  <si>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</si>
  <si>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</si>
  <si>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</si>
  <si>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</si>
  <si>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0820425000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</si>
  <si>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</si>
  <si>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0411624000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</si>
  <si>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</si>
  <si>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Премии и гранты</t>
  </si>
  <si>
    <t>Уплата налогов, сборов и иных платежей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</si>
  <si>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</si>
  <si>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</si>
  <si>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</si>
  <si>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</si>
  <si>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</si>
  <si>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</si>
  <si>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</si>
  <si>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</si>
  <si>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</si>
  <si>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</si>
  <si>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</si>
  <si>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</si>
  <si>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</si>
  <si>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</si>
  <si>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</si>
  <si>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</si>
  <si>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</si>
  <si>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</si>
  <si>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</si>
  <si>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</si>
  <si>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</si>
  <si>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</si>
  <si>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</si>
  <si>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</si>
  <si>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</si>
  <si>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</si>
  <si>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</si>
  <si>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</si>
  <si>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</si>
  <si>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</si>
  <si>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</si>
  <si>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</si>
  <si>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</si>
  <si>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</si>
  <si>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Обеспечение деятельности МКУ «Служба муниципального заказа городского округа Нижняя Салда»</t>
  </si>
  <si>
    <t>Расходы,связанные с организацией и проведением публичных слушаний</t>
  </si>
  <si>
    <t>0532123000</t>
  </si>
  <si>
    <t>Мероприятия по содержанию кладбища</t>
  </si>
  <si>
    <t>0330423000</t>
  </si>
  <si>
    <t>Охрана семьи и детства</t>
  </si>
  <si>
    <t>1004</t>
  </si>
  <si>
    <t>0361623000</t>
  </si>
  <si>
    <t>Ликвидация несанкционированных мест размещения отходов</t>
  </si>
  <si>
    <t>465</t>
  </si>
  <si>
    <t>466</t>
  </si>
  <si>
    <t>469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</si>
  <si>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</si>
  <si>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</si>
  <si>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</si>
  <si>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0850225000</t>
  </si>
  <si>
    <t>472</t>
  </si>
  <si>
    <t>473</t>
  </si>
  <si>
    <t>474</t>
  </si>
  <si>
    <t>475</t>
  </si>
  <si>
    <t>476</t>
  </si>
  <si>
    <t>477</t>
  </si>
  <si>
    <t>Осуществление государственных полномочий Российской Федерации по первичному воинскому учету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</si>
  <si>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</si>
  <si>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</si>
  <si>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</si>
  <si>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</si>
  <si>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</si>
  <si>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</si>
  <si>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</si>
  <si>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</si>
  <si>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</si>
  <si>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</si>
  <si>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</si>
  <si>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</si>
  <si>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</si>
  <si>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</si>
  <si>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Другие вопросы в области жилищно-коммунального хозяйства</t>
  </si>
  <si>
    <t>0505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</si>
  <si>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</si>
  <si>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>Муниципальная программа «Управление  муниципальными финансами городского округа Нижняя Салда  до 2025 года»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</si>
  <si>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</si>
  <si>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</si>
  <si>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</si>
  <si>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 xml:space="preserve">Муниципальная программа «Предоставление молодым семьям, проживающим на территории городского округа Нижняя Салда региональной поддержки на улучшение жилищных условий до 2024 года» </t>
  </si>
  <si>
    <t>1700000000</t>
  </si>
  <si>
    <t xml:space="preserve">Предоставление региональной поддержки молодым семьям на улучшение жилищных условий </t>
  </si>
  <si>
    <t>1700129000</t>
  </si>
  <si>
    <t>1311022000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</si>
  <si>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</si>
  <si>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Исполнение судебных актов</t>
  </si>
  <si>
    <t>830</t>
  </si>
  <si>
    <t>Обеспечение деятельности  муниципальньго казенного учреждения «Централизованная бухгалтерия учреждений культуры» городского округа Нижняя Салда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</si>
  <si>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на 2023-2028 годы»</t>
  </si>
  <si>
    <t xml:space="preserve">Подпрограмма «Гражданская оборона и предупреждение чрезвычайных ситуаций на территории городского округа Нижняя Салда на 2023-2028 годы»
</t>
  </si>
  <si>
    <t>0710522000</t>
  </si>
  <si>
    <t>Обеспечение безопасности людей на водных объектах, предотвращение несчастных случаев на водоёмах</t>
  </si>
  <si>
    <t>0361823000</t>
  </si>
  <si>
    <t>Установка приборов учета потребления энергетических ресурсов в муниципальных учреждениях</t>
  </si>
  <si>
    <t>Возврат денежных средств за недостижение значений показателей, определенных соглашением о предоставлении субсидии из областного бюджета</t>
  </si>
  <si>
    <t>8000022000</t>
  </si>
  <si>
    <t>0331323000</t>
  </si>
  <si>
    <t xml:space="preserve">Обустройство и содержание контейнерных площадок </t>
  </si>
  <si>
    <t>Мероприятия по исследованию и обустройству источников нецентрализованного водоснабжения</t>
  </si>
  <si>
    <t>1310122000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</si>
  <si>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рудник, городских лесов городского округа Нижняя Салда</t>
  </si>
  <si>
    <t>Обустройство транспортной инфраструктурой земельных участков, предоставленных в собственность для индивидуального жилищного строительства гражданам, имеющих трех и более детей</t>
  </si>
  <si>
    <t>0411824000</t>
  </si>
  <si>
    <t>Развитие сети муниципальных учреждений по работе с молодежью</t>
  </si>
  <si>
    <t>1030248900</t>
  </si>
  <si>
    <t>Подпрограмма «Развитие добровольческого (волонтерского) движения в городском округе Нижняя Салда»</t>
  </si>
  <si>
    <t>1070000000</t>
  </si>
  <si>
    <t>Организация и проведение мероприятий по поощрению добровольческого (волонтерского) движения в городском округе Нижняя Салда</t>
  </si>
  <si>
    <t>1070125000</t>
  </si>
  <si>
    <t xml:space="preserve">Проведение рыночной оценки стоимости имущества </t>
  </si>
  <si>
    <t>0510227000</t>
  </si>
  <si>
    <t>Стипендии</t>
  </si>
  <si>
    <t>09308L5190</t>
  </si>
  <si>
    <t>Модернизация библиотек в части комплектования книжных фондов на условиях софинансирования из федерального бюджета</t>
  </si>
  <si>
    <t>62</t>
  </si>
  <si>
    <t>116</t>
  </si>
  <si>
    <t>117</t>
  </si>
  <si>
    <t>138</t>
  </si>
  <si>
    <t>139</t>
  </si>
  <si>
    <t>140</t>
  </si>
  <si>
    <t>141</t>
  </si>
  <si>
    <t>142</t>
  </si>
  <si>
    <t>159</t>
  </si>
  <si>
    <t>160</t>
  </si>
  <si>
    <t>181</t>
  </si>
  <si>
    <t>182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</si>
  <si>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</si>
  <si>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</si>
  <si>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</si>
  <si>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</si>
  <si>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</si>
  <si>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</si>
  <si>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</si>
  <si>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</si>
  <si>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</si>
  <si>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</si>
  <si>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</si>
  <si>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</si>
  <si>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</si>
  <si>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333</t>
  </si>
  <si>
    <t>334</t>
  </si>
  <si>
    <t>335</t>
  </si>
  <si>
    <t>336</t>
  </si>
  <si>
    <t>337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</si>
  <si>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</si>
  <si>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</si>
  <si>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</si>
  <si>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</si>
  <si>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</si>
  <si>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</si>
  <si>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</si>
  <si>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</si>
  <si>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</si>
  <si>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</si>
  <si>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365</t>
  </si>
  <si>
    <t>385</t>
  </si>
  <si>
    <t>386</t>
  </si>
  <si>
    <t>389</t>
  </si>
  <si>
    <t>390</t>
  </si>
  <si>
    <t>398</t>
  </si>
  <si>
    <t>399</t>
  </si>
  <si>
    <t>400</t>
  </si>
  <si>
    <t>401</t>
  </si>
  <si>
    <t>402</t>
  </si>
  <si>
    <t>443</t>
  </si>
  <si>
    <t>444</t>
  </si>
  <si>
    <t>445</t>
  </si>
  <si>
    <t>446</t>
  </si>
  <si>
    <t>467</t>
  </si>
  <si>
    <t>468</t>
  </si>
  <si>
    <t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</t>
  </si>
  <si>
    <t>Погашение кредиторской задолженности прошлых лет</t>
  </si>
  <si>
    <t>482</t>
  </si>
  <si>
    <t>Муниципальная программа «Повышение эффективности управления муниципальной собственностью городского округа Нижняя Салда до 2025 года»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</si>
  <si>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2025 года»</t>
  </si>
  <si>
    <t>Муниципальная программа «Общегосударственные вопросы на территории городского округа Нижняя Салда до 2025 года»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</si>
  <si>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2025 года»</t>
  </si>
  <si>
    <t>Обеспечение рационального и безопасного природопользования на территории городского округа Нижняя Салда до 2027 года</t>
  </si>
  <si>
    <t>Подпрограмма «Развитие водохозяйственного комплекса в городском округе Нижняя Салда до 2027 года»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</si>
  <si>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2027 года»</t>
  </si>
  <si>
    <t>Муниципальная программа  «Развитие дорожного хозяйства в городском округе Нижняя Салда до 2027 года»</t>
  </si>
  <si>
    <t>Муниципальная программа  «Развитие транспорта и дорожного хозяйства в городском округе Нижняя Салда до 2027 года»</t>
  </si>
  <si>
    <t>Подпрограмма «Развитие дорожного хозяйства в городском округе Нижняя Салда до 2027 года»</t>
  </si>
  <si>
    <t>Подпрограмма «Повышение безопасности дорожного движения на территории городского округа Нижняя Салда до 2027 года»</t>
  </si>
  <si>
    <t>Муниципальная программа «Информационное общество городского округа Нижняя Салда до 2027 года»</t>
  </si>
  <si>
    <t>Подпрограмма «Развитие градостроительной деятельности на территории городского округа Нижняя Салда до 2025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</si>
  <si>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
</t>
  </si>
  <si>
    <t>Подпрограмма «Развитие жилищного хозяйства в городском округе Нижняя Салда до 2027 года»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</si>
  <si>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</t>
  </si>
  <si>
    <t>Подпрограмма «Энергосбережение и повышение энергетической эффективности в городском округе Нижняя Салда до 2027 года»</t>
  </si>
  <si>
    <t>Подпрограмма «Развитие благоустройства в городском округе Нижняя Салда до 2027 года»</t>
  </si>
  <si>
    <t>Подпрограмма «Восстановление и развитие объектов внешнего благоустройства в городском округе Нижняя Салда до 2027 года»</t>
  </si>
  <si>
    <t>Муниципальная программа «Развитие физической культуры, спорта и молодежной политики в городском округе Нижняя Салда до 2027 года»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</si>
  <si>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2027 года»
</t>
  </si>
  <si>
    <t>Подпрограмма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</si>
  <si>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Подпрограмма «Обеспечение реализации муниципальной программы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</si>
  <si>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Обеспечение функционирования и развития сети системы видеонаблюдения на территории городского округа Нижняя Салда</t>
  </si>
  <si>
    <t>0100822000</t>
  </si>
  <si>
    <t>0331123000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</si>
  <si>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</si>
  <si>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483</t>
  </si>
  <si>
    <t>484</t>
  </si>
  <si>
    <t>485</t>
  </si>
  <si>
    <t>486</t>
  </si>
  <si>
    <t>Подпрограмма «Чистая среда»</t>
  </si>
  <si>
    <t>0390000000</t>
  </si>
  <si>
    <t>0390123000</t>
  </si>
  <si>
    <t>0390142К00</t>
  </si>
  <si>
    <t>Организация деятельности по накоплению (в том числе раздельному накоплению) твердых коммунальных отходов (за счет средств местного бюджета)</t>
  </si>
  <si>
    <t>Организация деятельности по накоплению (в том числе раздельному накоплению) твердых коммунальных отходов (за счет средств областного бюджета)</t>
  </si>
  <si>
    <t>0820845410</t>
  </si>
  <si>
    <t>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</si>
  <si>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0820825000</t>
  </si>
  <si>
    <t>Создание в муниципальных общеобразовательных организациях условий для организации горячего питания обучающихся за счет средств местного бюджета</t>
  </si>
  <si>
    <t>0930426000</t>
  </si>
  <si>
    <t>Капитальный ремонт муниципального бюджетного учреждения культуры «Центральная городская библиотека»</t>
  </si>
  <si>
    <t>Осуществление мероприятий по совершенствованию системы организации дорожного движения</t>
  </si>
  <si>
    <t>0430224000</t>
  </si>
  <si>
    <t>Разработка декларации безопасности Нижнесалдинского ГТС</t>
  </si>
  <si>
    <t>1320623000</t>
  </si>
  <si>
    <t>Муниципальная программа
«Формирование современной городской среды на территории городского округа Нижняя Салда на 2018-2027 годы»</t>
  </si>
  <si>
    <t>1800000000</t>
  </si>
  <si>
    <t>Подпрограмма  «Благоустройство общественных  территорий в городском округе Нижняя Салда»</t>
  </si>
  <si>
    <t>1820000000</t>
  </si>
  <si>
    <t>Благоустройство общественной территории «Площади Быкова»</t>
  </si>
  <si>
    <t>1820723000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</si>
  <si>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</si>
  <si>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082EB51790</t>
  </si>
  <si>
    <t>Возврат излишне удержанного обеспечения исполнения муниципального контракта</t>
  </si>
  <si>
    <t>8000032000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</si>
  <si>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</si>
  <si>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</si>
  <si>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Приобретение коммунальной техники</t>
  </si>
  <si>
    <t>0370123000</t>
  </si>
  <si>
    <t>Материально-техническое обеспечение пункта временного размещения</t>
  </si>
  <si>
    <t>0710822000</t>
  </si>
  <si>
    <t>02101L4970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</si>
  <si>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</si>
  <si>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1700149500</t>
  </si>
  <si>
    <t>Предоставление региональных социальных выплат молодым семьям на улучшение жилищных условий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</si>
  <si>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</si>
  <si>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1060425000</t>
  </si>
  <si>
    <t>Обеспечение осуществления мероприятий по патриотическому воспитанию граждан</t>
  </si>
  <si>
    <t>08205L3030</t>
  </si>
  <si>
    <t>0840145610</t>
  </si>
  <si>
    <t>Строительство объекта «Сооружения биологической очистки хозбытовых сточных вод производительностью 6000 мз/сутки ГО Нижняя Салда» за счет субсидии из областного бюджета на строительство и реконструкцию систем и (или) объектов коммунальной инфраструктуры муниципальных образований</t>
  </si>
  <si>
    <t>0370342200</t>
  </si>
  <si>
    <t>0361723000</t>
  </si>
  <si>
    <t>0532023000</t>
  </si>
  <si>
    <t>Установление охранной зоны объекта культурного наследия</t>
  </si>
  <si>
    <t>0531823000</t>
  </si>
  <si>
    <t>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</si>
  <si>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0310623000</t>
  </si>
  <si>
    <t>Обследование конструкций многоквартирного жилого дома</t>
  </si>
  <si>
    <t>1010428000</t>
  </si>
  <si>
    <t>Развитие материально-технической базы МБУ «СОК»</t>
  </si>
  <si>
    <t>1010528000</t>
  </si>
  <si>
    <t>Проведение строительного и авторского контроля за реализацией проекта строительства на объекте коммунальной инфраструктуры</t>
  </si>
  <si>
    <t>Ремонт зданий (помещений), спортивных сооружений МБУ «СОК»</t>
  </si>
  <si>
    <t>0910726000</t>
  </si>
  <si>
    <t>Оснащение материально-технической базы и ремонт оборудования учреждений культурно-досуговой сферы</t>
  </si>
  <si>
    <t>0830525000</t>
  </si>
  <si>
    <t>Внедрение механизмов инициативного бюджетирования на территории городского округа Нижняя Салда  в рамках инициативного проекта «Цифровая палитра искусств» </t>
  </si>
  <si>
    <t>Расходы за счет средств поступивших от бизнеса и населения в рамках инициативного проекта «Цифровая палитра искусств» </t>
  </si>
  <si>
    <t>0830525001</t>
  </si>
  <si>
    <t>0830543100</t>
  </si>
  <si>
    <t xml:space="preserve">  Социальные выплаты гражданам, кроме публичных нормативных социальных выплат</t>
  </si>
  <si>
    <t>Внедрение механизмов инициативного бюджетирования на территории Свердловской области в рамках инициативного проекта «Цифровая палитра искусств»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</si>
  <si>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</si>
  <si>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</si>
  <si>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</si>
  <si>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</si>
  <si>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</si>
  <si>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</si>
  <si>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</si>
  <si>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</si>
  <si>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</si>
  <si>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</si>
  <si>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</si>
  <si>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</si>
  <si>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</si>
  <si>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</si>
  <si>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</si>
  <si>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</si>
  <si>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</si>
  <si>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</si>
  <si>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</si>
  <si>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</si>
  <si>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</si>
  <si>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</si>
  <si>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</si>
  <si>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</si>
  <si>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</si>
  <si>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</si>
  <si>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</si>
  <si>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</si>
  <si>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</si>
  <si>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</si>
  <si>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</si>
  <si>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</si>
  <si>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</si>
  <si>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</si>
  <si>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</si>
  <si>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</si>
  <si>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</si>
  <si>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</si>
  <si>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</si>
  <si>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</si>
  <si>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</si>
  <si>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</si>
  <si>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</si>
  <si>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</si>
  <si>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</si>
  <si>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</si>
  <si>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</si>
  <si>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</si>
  <si>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</si>
  <si>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</si>
  <si>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</si>
  <si>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</si>
  <si>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</si>
  <si>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</si>
  <si>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</si>
  <si>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</si>
  <si>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</si>
  <si>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</si>
  <si>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Приложение № 3</t>
  </si>
  <si>
    <t>Бюджет городского округа, сумма в рублях</t>
  </si>
  <si>
    <t>Исполнено, сумма в рублях</t>
  </si>
  <si>
    <t>Процент исполнения,%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</si>
  <si>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полугодие 2023 года </t>
  </si>
  <si>
    <t>Приложение № 4</t>
  </si>
  <si>
    <t>Ведомственная структура расходов бюджета городского округа Нижняя Салда за полугодие 2023 года</t>
  </si>
  <si>
    <t>Код глав-
ного распо-
ряди-
теля</t>
  </si>
  <si>
    <t>Код вида рас-
хо-
дов</t>
  </si>
  <si>
    <t>Приложение № 5</t>
  </si>
  <si>
    <t>Процент исполнения, %</t>
  </si>
  <si>
    <t xml:space="preserve">Перечень муниципальных программ городского округа Нижняя Салда, подлежащих реализации                                                                                         за полугодие 2023 года </t>
  </si>
  <si>
    <t xml:space="preserve">к постановлению администрации                            городского округа Нижняя Салда                                                                     от _______________  №  _____                                                   "Об утверждении отчета об исполнении бюджета городского округа Нижняя Салда  за  полугодие 2023 года" </t>
  </si>
  <si>
    <t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2025 года»</t>
  </si>
  <si>
    <t xml:space="preserve">к постановлению администрации                            городского округа Нижняя Салда                                                                     от _______________  №  _____                                                                "Об утверждении отчета об исполнении бюджета городского округа Нижняя Салда  за  полугодие 2023 года" </t>
  </si>
  <si>
    <t xml:space="preserve">к постановлению администрации                            городского округа Нижняя Салда                                                                     от 25.07.2023  №  429                                                      "Об утверждении отчета об исполнении бюджета городского округа Нижняя Салда  за  полугодие 2023 года" 
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</si>
</sst>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0_);_(* \(#,##0.00\);_(* \-??_);_(@_)"/>
    <numFmt numFmtId="166" formatCode="_-* #,##0.00_р_._-;\-* #,##0.00_р_._-;_-* \-??_р_._-;_-@_-"/>
    <numFmt numFmtId="167" formatCode="000000"/>
    <numFmt numFmtId="168" formatCode="0.0"/>
    <numFmt numFmtId="169" formatCode="_-* #,##0.000_р_._-;\-* #,##0.000_р_._-;_-* \-??_р_._-;_-@_-"/>
    <numFmt numFmtId="170" formatCode="0.000"/>
  </numFmts>
  <fonts count="33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12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color indexed="62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8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indexed="49"/>
      <name val="Liberation Serif"/>
      <family val="1"/>
      <charset val="204"/>
    </font>
    <font>
      <sz val="11"/>
      <color rgb="FF2C2D2E"/>
      <name val="Liberation Serif"/>
      <family val="1"/>
      <charset val="204"/>
    </font>
    <font>
      <sz val="8"/>
      <color rgb="FF000000"/>
      <name val="Liberation Serif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1">
    <xf numFmtId="0" fontId="0" fillId="0" borderId="0"/>
    <xf numFmtId="1" fontId="24" fillId="0" borderId="16">
      <alignment horizontal="center" vertical="top" shrinkToFit="1"/>
    </xf>
    <xf numFmtId="49" fontId="24" fillId="0" borderId="16">
      <alignment horizontal="center" vertical="top" shrinkToFit="1"/>
    </xf>
    <xf numFmtId="4" fontId="25" fillId="2" borderId="16">
      <alignment horizontal="right" vertical="top" shrinkToFit="1"/>
    </xf>
    <xf numFmtId="0" fontId="8" fillId="0" borderId="0"/>
    <xf numFmtId="0" fontId="23" fillId="0" borderId="0"/>
    <xf numFmtId="0" fontId="7" fillId="0" borderId="0"/>
    <xf numFmtId="165" fontId="7" fillId="0" borderId="0" applyFill="0" applyBorder="0" applyAlignment="0" applyProtection="0"/>
    <xf numFmtId="0" fontId="8" fillId="0" borderId="0"/>
    <xf numFmtId="4" fontId="27" fillId="0" borderId="17">
      <alignment horizontal="right" wrapText="1"/>
    </xf>
    <xf numFmtId="0" fontId="32" fillId="0" borderId="19">
      <alignment horizontal="left" wrapText="1"/>
    </xf>
  </cellStyleXfs>
  <cellXfs count="203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166" fontId="1" fillId="0" borderId="0" xfId="7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8" fontId="2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5" fontId="0" fillId="0" borderId="0" xfId="7" applyFont="1" applyFill="1" applyBorder="1" applyAlignment="1" applyProtection="1">
      <alignment horizontal="right"/>
    </xf>
    <xf numFmtId="166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5" fontId="7" fillId="0" borderId="0" xfId="7" applyFill="1" applyBorder="1" applyAlignment="1">
      <alignment vertical="top" wrapText="1"/>
    </xf>
    <xf numFmtId="166" fontId="1" fillId="0" borderId="0" xfId="7" applyNumberFormat="1" applyFont="1" applyFill="1" applyBorder="1" applyAlignment="1" applyProtection="1">
      <alignment wrapText="1"/>
    </xf>
    <xf numFmtId="49" fontId="2" fillId="0" borderId="1" xfId="6" applyNumberFormat="1" applyFont="1" applyFill="1" applyBorder="1" applyAlignment="1">
      <alignment horizontal="center" vertical="top"/>
    </xf>
    <xf numFmtId="166" fontId="2" fillId="0" borderId="4" xfId="7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4" fontId="1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4" fontId="0" fillId="0" borderId="0" xfId="0" applyNumberFormat="1" applyFill="1" applyBorder="1"/>
    <xf numFmtId="4" fontId="5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0" fillId="0" borderId="0" xfId="7" applyFont="1" applyFill="1"/>
    <xf numFmtId="49" fontId="11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66" fontId="11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49" fontId="17" fillId="0" borderId="1" xfId="6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/>
    </xf>
    <xf numFmtId="49" fontId="17" fillId="0" borderId="5" xfId="6" applyNumberFormat="1" applyFont="1" applyFill="1" applyBorder="1" applyAlignment="1">
      <alignment horizontal="center" vertical="center"/>
    </xf>
    <xf numFmtId="0" fontId="17" fillId="0" borderId="5" xfId="6" applyNumberFormat="1" applyFont="1" applyFill="1" applyBorder="1" applyAlignment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49" fontId="17" fillId="0" borderId="4" xfId="6" applyNumberFormat="1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0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 applyProtection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6" applyNumberFormat="1" applyFont="1" applyFill="1" applyBorder="1" applyAlignment="1">
      <alignment horizontal="center" vertical="top" wrapText="1"/>
    </xf>
    <xf numFmtId="47" fontId="17" fillId="0" borderId="5" xfId="0" applyNumberFormat="1" applyFont="1" applyFill="1" applyBorder="1" applyAlignment="1">
      <alignment horizontal="center" vertical="center" wrapText="1"/>
    </xf>
    <xf numFmtId="167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/>
    </xf>
    <xf numFmtId="0" fontId="19" fillId="0" borderId="0" xfId="0" applyFont="1" applyFill="1" applyAlignment="1"/>
    <xf numFmtId="0" fontId="11" fillId="0" borderId="0" xfId="0" applyFont="1" applyFill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20" fillId="0" borderId="5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>
      <alignment horizontal="center" vertical="center"/>
    </xf>
    <xf numFmtId="4" fontId="17" fillId="0" borderId="0" xfId="7" applyNumberFormat="1" applyFont="1" applyFill="1" applyBorder="1" applyAlignment="1" applyProtection="1">
      <alignment horizontal="center" vertical="center"/>
    </xf>
    <xf numFmtId="4" fontId="16" fillId="0" borderId="0" xfId="7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7" applyNumberFormat="1" applyFont="1" applyFill="1" applyBorder="1" applyAlignment="1" applyProtection="1">
      <alignment horizontal="center" vertical="center" shrinkToFit="1"/>
    </xf>
    <xf numFmtId="166" fontId="17" fillId="0" borderId="0" xfId="0" applyNumberFormat="1" applyFont="1" applyFill="1" applyBorder="1" applyAlignment="1">
      <alignment horizontal="center" vertical="center" wrapText="1"/>
    </xf>
    <xf numFmtId="4" fontId="17" fillId="0" borderId="0" xfId="6" applyNumberFormat="1" applyFont="1" applyFill="1" applyBorder="1" applyAlignment="1" applyProtection="1">
      <alignment horizontal="center" vertical="top"/>
    </xf>
    <xf numFmtId="4" fontId="17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" fontId="17" fillId="0" borderId="5" xfId="7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8" fontId="2" fillId="0" borderId="2" xfId="0" applyNumberFormat="1" applyFont="1" applyFill="1" applyBorder="1"/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/>
    <xf numFmtId="0" fontId="15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69" fontId="17" fillId="0" borderId="4" xfId="7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49" fontId="17" fillId="0" borderId="10" xfId="0" applyNumberFormat="1" applyFont="1" applyFill="1" applyBorder="1" applyAlignment="1">
      <alignment horizontal="center" vertical="center"/>
    </xf>
    <xf numFmtId="169" fontId="17" fillId="0" borderId="8" xfId="7" applyNumberFormat="1" applyFont="1" applyFill="1" applyBorder="1" applyAlignment="1" applyProtection="1">
      <alignment horizontal="center" vertical="center"/>
    </xf>
    <xf numFmtId="49" fontId="17" fillId="0" borderId="10" xfId="6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3" fillId="0" borderId="10" xfId="7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>
      <alignment wrapText="1"/>
    </xf>
    <xf numFmtId="170" fontId="1" fillId="0" borderId="0" xfId="0" applyNumberFormat="1" applyFont="1" applyFill="1"/>
    <xf numFmtId="165" fontId="0" fillId="0" borderId="0" xfId="7" applyFont="1" applyFill="1" applyBorder="1" applyAlignment="1" applyProtection="1"/>
    <xf numFmtId="165" fontId="1" fillId="0" borderId="0" xfId="0" applyNumberFormat="1" applyFont="1" applyFill="1"/>
    <xf numFmtId="166" fontId="22" fillId="0" borderId="0" xfId="7" applyNumberFormat="1" applyFont="1" applyFill="1" applyBorder="1" applyAlignment="1" applyProtection="1"/>
    <xf numFmtId="0" fontId="17" fillId="0" borderId="0" xfId="0" applyFont="1" applyFill="1" applyBorder="1" applyAlignment="1">
      <alignment horizontal="center" vertical="center" wrapText="1"/>
    </xf>
    <xf numFmtId="165" fontId="26" fillId="0" borderId="0" xfId="7" applyFont="1" applyFill="1"/>
    <xf numFmtId="165" fontId="26" fillId="0" borderId="0" xfId="7" applyFont="1" applyFill="1" applyAlignment="1">
      <alignment wrapText="1"/>
    </xf>
    <xf numFmtId="165" fontId="7" fillId="0" borderId="0" xfId="7" applyFill="1"/>
    <xf numFmtId="49" fontId="17" fillId="0" borderId="2" xfId="6" applyNumberFormat="1" applyFont="1" applyFill="1" applyBorder="1" applyAlignment="1">
      <alignment horizontal="center" vertical="center"/>
    </xf>
    <xf numFmtId="49" fontId="17" fillId="0" borderId="3" xfId="6" applyNumberFormat="1" applyFont="1" applyFill="1" applyBorder="1" applyAlignment="1">
      <alignment horizontal="center" vertical="center"/>
    </xf>
    <xf numFmtId="4" fontId="28" fillId="0" borderId="17" xfId="9" applyNumberFormat="1" applyFont="1" applyFill="1" applyAlignment="1" applyProtection="1">
      <alignment horizontal="center" vertical="center" wrapText="1"/>
    </xf>
    <xf numFmtId="4" fontId="17" fillId="0" borderId="0" xfId="7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9" fontId="29" fillId="0" borderId="0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0" xfId="6" applyNumberFormat="1" applyFont="1" applyFill="1" applyBorder="1" applyAlignment="1">
      <alignment horizontal="center" vertical="center" wrapText="1"/>
    </xf>
    <xf numFmtId="4" fontId="28" fillId="0" borderId="18" xfId="9" applyNumberFormat="1" applyFont="1" applyFill="1" applyBorder="1" applyAlignment="1" applyProtection="1">
      <alignment horizontal="center" vertical="center" wrapText="1"/>
    </xf>
    <xf numFmtId="49" fontId="30" fillId="0" borderId="5" xfId="6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16" fillId="0" borderId="3" xfId="6" applyFont="1" applyFill="1" applyBorder="1" applyAlignment="1" applyProtection="1">
      <alignment horizontal="center" vertical="center" wrapText="1"/>
      <protection locked="0"/>
    </xf>
    <xf numFmtId="0" fontId="16" fillId="0" borderId="2" xfId="6" applyFont="1" applyFill="1" applyBorder="1" applyAlignment="1">
      <alignment horizontal="center" vertical="center" wrapText="1"/>
    </xf>
    <xf numFmtId="49" fontId="1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" fontId="28" fillId="0" borderId="17" xfId="9" applyFont="1" applyAlignment="1">
      <alignment horizontal="center" vertical="center" wrapText="1"/>
    </xf>
    <xf numFmtId="4" fontId="28" fillId="0" borderId="17" xfId="9" applyFont="1" applyFill="1" applyAlignment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 shrinkToFit="1"/>
    </xf>
    <xf numFmtId="166" fontId="16" fillId="0" borderId="1" xfId="7" applyNumberFormat="1" applyFont="1" applyFill="1" applyBorder="1" applyAlignment="1" applyProtection="1">
      <alignment horizontal="center" vertical="center" wrapText="1"/>
    </xf>
    <xf numFmtId="166" fontId="16" fillId="0" borderId="2" xfId="7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5" fillId="0" borderId="6" xfId="7" applyNumberFormat="1" applyFont="1" applyFill="1" applyBorder="1" applyAlignment="1" applyProtection="1">
      <alignment horizontal="center" vertical="center" wrapText="1"/>
    </xf>
    <xf numFmtId="166" fontId="15" fillId="0" borderId="7" xfId="7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Alignment="1"/>
    <xf numFmtId="49" fontId="12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21" fillId="0" borderId="13" xfId="0" quotePrefix="1" applyNumberFormat="1" applyFont="1" applyFill="1" applyBorder="1" applyAlignment="1">
      <alignment horizontal="center" vertical="top" wrapText="1"/>
    </xf>
    <xf numFmtId="168" fontId="21" fillId="0" borderId="14" xfId="0" quotePrefix="1" applyNumberFormat="1" applyFont="1" applyFill="1" applyBorder="1" applyAlignment="1">
      <alignment horizontal="center" vertical="top" wrapText="1"/>
    </xf>
    <xf numFmtId="168" fontId="21" fillId="0" borderId="15" xfId="0" quotePrefix="1" applyNumberFormat="1" applyFont="1" applyFill="1" applyBorder="1" applyAlignment="1">
      <alignment horizontal="center" vertical="top" wrapText="1"/>
    </xf>
  </cellXfs>
  <cellStyles count="11">
    <cellStyle name="xl33" xfId="1"/>
    <cellStyle name="xl34" xfId="2"/>
    <cellStyle name="xl35" xfId="3"/>
    <cellStyle name="xl70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5"/>
  <sheetViews>
    <sheetView topLeftCell="A3" zoomScaleSheetLayoutView="75" workbookViewId="0">
      <selection activeCell="J4" sqref="J4"/>
    </sheetView>
  </sheetViews>
  <sheetFormatPr defaultRowHeight="12.75"/>
  <cols>
    <col min="1" max="1" width="6.5703125" style="1" customWidth="1"/>
    <col min="2" max="2" width="7.28515625" style="1" customWidth="1"/>
    <col min="3" max="3" width="12" style="1" customWidth="1"/>
    <col min="4" max="4" width="5" style="1" customWidth="1"/>
    <col min="5" max="5" width="56.5703125" style="2" customWidth="1"/>
    <col min="6" max="6" width="20.7109375" style="3" customWidth="1"/>
    <col min="7" max="8" width="20.7109375" style="4" customWidth="1"/>
    <col min="9" max="9" width="9.140625" style="5"/>
    <col min="10" max="10" width="17.28515625" style="5" customWidth="1"/>
    <col min="11" max="11" width="16.5703125" style="5" customWidth="1"/>
    <col min="12" max="12" width="17.5703125" style="5" customWidth="1"/>
    <col min="13" max="13" width="11.7109375" style="5" customWidth="1"/>
    <col min="14" max="14" width="12.42578125" style="5" customWidth="1"/>
    <col min="15" max="16384" width="9.140625" style="5"/>
  </cols>
  <sheetData>
    <row r="1" spans="1:13" ht="12.75" hidden="1" customHeight="1">
      <c r="A1" s="1" t="s">
        <v>577</v>
      </c>
      <c r="B1" s="6" t="s">
        <v>578</v>
      </c>
      <c r="C1" s="6" t="s">
        <v>578</v>
      </c>
      <c r="D1" s="6" t="s">
        <v>578</v>
      </c>
      <c r="E1" s="2" t="s">
        <v>578</v>
      </c>
      <c r="F1" s="28" t="s">
        <v>579</v>
      </c>
    </row>
    <row r="2" spans="1:13" ht="12.75" hidden="1" customHeight="1">
      <c r="A2" s="29"/>
      <c r="B2" s="29"/>
      <c r="C2" s="29"/>
      <c r="D2" s="29"/>
      <c r="E2" s="7" t="s">
        <v>580</v>
      </c>
      <c r="F2" s="30"/>
    </row>
    <row r="3" spans="1:13" s="8" customFormat="1" ht="27" customHeight="1">
      <c r="A3" s="182"/>
      <c r="B3" s="182"/>
      <c r="C3" s="182"/>
      <c r="D3" s="182"/>
      <c r="E3" s="182"/>
      <c r="F3" s="184" t="s">
        <v>1174</v>
      </c>
      <c r="G3" s="185"/>
      <c r="H3" s="185"/>
    </row>
    <row r="4" spans="1:13" s="8" customFormat="1" ht="116.25" customHeight="1">
      <c r="A4" s="52"/>
      <c r="B4" s="52"/>
      <c r="C4" s="52"/>
      <c r="D4" s="52"/>
      <c r="E4" s="53"/>
      <c r="F4" s="183" t="s">
        <v>1188</v>
      </c>
      <c r="G4" s="183"/>
      <c r="H4" s="183"/>
      <c r="K4" s="41"/>
      <c r="L4" s="50"/>
      <c r="M4" s="50"/>
    </row>
    <row r="5" spans="1:13" s="8" customFormat="1" ht="19.5" customHeight="1">
      <c r="A5" s="52"/>
      <c r="B5" s="52"/>
      <c r="C5" s="52"/>
      <c r="D5" s="52"/>
      <c r="E5" s="52"/>
      <c r="F5" s="54"/>
      <c r="G5" s="55"/>
      <c r="H5" s="55"/>
    </row>
    <row r="6" spans="1:13" s="8" customFormat="1" ht="78" customHeight="1">
      <c r="A6" s="181" t="s">
        <v>1178</v>
      </c>
      <c r="B6" s="181"/>
      <c r="C6" s="181"/>
      <c r="D6" s="181"/>
      <c r="E6" s="181"/>
      <c r="F6" s="181"/>
      <c r="G6" s="181"/>
      <c r="H6" s="181"/>
    </row>
    <row r="7" spans="1:13" s="8" customFormat="1" ht="17.100000000000001" customHeight="1">
      <c r="A7" s="56"/>
      <c r="B7" s="56"/>
      <c r="C7" s="56"/>
      <c r="D7" s="56"/>
      <c r="E7" s="56"/>
      <c r="F7" s="57"/>
      <c r="G7" s="55"/>
      <c r="H7" s="55"/>
    </row>
    <row r="8" spans="1:13" s="9" customFormat="1" ht="75" customHeight="1">
      <c r="A8" s="165" t="s">
        <v>581</v>
      </c>
      <c r="B8" s="166" t="s">
        <v>582</v>
      </c>
      <c r="C8" s="166" t="s">
        <v>583</v>
      </c>
      <c r="D8" s="166" t="s">
        <v>584</v>
      </c>
      <c r="E8" s="164" t="s">
        <v>585</v>
      </c>
      <c r="F8" s="174" t="s">
        <v>1175</v>
      </c>
      <c r="G8" s="175" t="s">
        <v>1176</v>
      </c>
      <c r="H8" s="175" t="s">
        <v>1177</v>
      </c>
    </row>
    <row r="9" spans="1:13" s="9" customFormat="1" ht="14.25">
      <c r="A9" s="58" t="s">
        <v>586</v>
      </c>
      <c r="B9" s="58" t="s">
        <v>587</v>
      </c>
      <c r="C9" s="58" t="s">
        <v>588</v>
      </c>
      <c r="D9" s="58" t="s">
        <v>589</v>
      </c>
      <c r="E9" s="58" t="s">
        <v>590</v>
      </c>
      <c r="F9" s="59">
        <v>6</v>
      </c>
      <c r="G9" s="60">
        <v>7</v>
      </c>
      <c r="H9" s="61">
        <v>8</v>
      </c>
    </row>
    <row r="10" spans="1:13" s="9" customFormat="1" ht="23.25" customHeight="1">
      <c r="A10" s="83" t="s">
        <v>586</v>
      </c>
      <c r="B10" s="62" t="s">
        <v>592</v>
      </c>
      <c r="C10" s="62"/>
      <c r="D10" s="62"/>
      <c r="E10" s="63" t="s">
        <v>593</v>
      </c>
      <c r="F10" s="64">
        <f>F11+F15+F24+F31+F35+F47+F51</f>
        <v>79705881.060000002</v>
      </c>
      <c r="G10" s="64">
        <f>G11+G15+G24+G31+G35+G47+G51</f>
        <v>30089800.550000001</v>
      </c>
      <c r="H10" s="64">
        <f t="shared" ref="H10:H73" si="0">G10/F10*100</f>
        <v>37.751041892817639</v>
      </c>
    </row>
    <row r="11" spans="1:13" s="10" customFormat="1" ht="42.75">
      <c r="A11" s="83" t="s">
        <v>587</v>
      </c>
      <c r="B11" s="62" t="s">
        <v>594</v>
      </c>
      <c r="C11" s="62"/>
      <c r="D11" s="62"/>
      <c r="E11" s="63" t="s">
        <v>595</v>
      </c>
      <c r="F11" s="64">
        <f t="shared" ref="F11:G13" si="1">F12</f>
        <v>2109436</v>
      </c>
      <c r="G11" s="64">
        <f t="shared" si="1"/>
        <v>962264.54</v>
      </c>
      <c r="H11" s="64">
        <f t="shared" si="0"/>
        <v>45.617147901145145</v>
      </c>
    </row>
    <row r="12" spans="1:13" s="10" customFormat="1" ht="24" customHeight="1">
      <c r="A12" s="83" t="s">
        <v>588</v>
      </c>
      <c r="B12" s="65" t="s">
        <v>594</v>
      </c>
      <c r="C12" s="65" t="s">
        <v>397</v>
      </c>
      <c r="D12" s="62"/>
      <c r="E12" s="66" t="s">
        <v>596</v>
      </c>
      <c r="F12" s="67">
        <f t="shared" si="1"/>
        <v>2109436</v>
      </c>
      <c r="G12" s="67">
        <f t="shared" si="1"/>
        <v>962264.54</v>
      </c>
      <c r="H12" s="67">
        <f t="shared" si="0"/>
        <v>45.617147901145145</v>
      </c>
    </row>
    <row r="13" spans="1:13" s="11" customFormat="1" ht="27.75" customHeight="1">
      <c r="A13" s="83" t="s">
        <v>589</v>
      </c>
      <c r="B13" s="65" t="s">
        <v>594</v>
      </c>
      <c r="C13" s="65" t="s">
        <v>488</v>
      </c>
      <c r="D13" s="62"/>
      <c r="E13" s="66" t="s">
        <v>597</v>
      </c>
      <c r="F13" s="67">
        <f t="shared" si="1"/>
        <v>2109436</v>
      </c>
      <c r="G13" s="67">
        <f t="shared" si="1"/>
        <v>962264.54</v>
      </c>
      <c r="H13" s="67">
        <f t="shared" si="0"/>
        <v>45.617147901145145</v>
      </c>
    </row>
    <row r="14" spans="1:13" s="10" customFormat="1" ht="39.75" customHeight="1">
      <c r="A14" s="83" t="s">
        <v>590</v>
      </c>
      <c r="B14" s="65" t="s">
        <v>594</v>
      </c>
      <c r="C14" s="65" t="s">
        <v>488</v>
      </c>
      <c r="D14" s="65" t="s">
        <v>598</v>
      </c>
      <c r="E14" s="66" t="s">
        <v>907</v>
      </c>
      <c r="F14" s="171">
        <v>2109436</v>
      </c>
      <c r="G14" s="171">
        <v>962264.54</v>
      </c>
      <c r="H14" s="67">
        <f t="shared" si="0"/>
        <v>45.617147901145145</v>
      </c>
      <c r="J14" s="150"/>
      <c r="K14" s="150"/>
    </row>
    <row r="15" spans="1:13" s="10" customFormat="1" ht="68.25" customHeight="1">
      <c r="A15" s="83" t="s">
        <v>591</v>
      </c>
      <c r="B15" s="62" t="s">
        <v>600</v>
      </c>
      <c r="C15" s="62"/>
      <c r="D15" s="62"/>
      <c r="E15" s="63" t="s">
        <v>601</v>
      </c>
      <c r="F15" s="64">
        <f>F16</f>
        <v>1991390</v>
      </c>
      <c r="G15" s="64">
        <f>G16</f>
        <v>891770.92</v>
      </c>
      <c r="H15" s="64">
        <f t="shared" si="0"/>
        <v>44.781329624031457</v>
      </c>
      <c r="J15" s="150"/>
      <c r="K15" s="150"/>
    </row>
    <row r="16" spans="1:13" s="10" customFormat="1" ht="39.75" customHeight="1">
      <c r="A16" s="83" t="s">
        <v>602</v>
      </c>
      <c r="B16" s="65" t="s">
        <v>600</v>
      </c>
      <c r="C16" s="65" t="s">
        <v>397</v>
      </c>
      <c r="D16" s="62"/>
      <c r="E16" s="66" t="s">
        <v>596</v>
      </c>
      <c r="F16" s="67">
        <f>F19+F22+F17</f>
        <v>1991390</v>
      </c>
      <c r="G16" s="67">
        <f>G19+G22+G17</f>
        <v>891770.92</v>
      </c>
      <c r="H16" s="67">
        <f t="shared" si="0"/>
        <v>44.781329624031457</v>
      </c>
      <c r="J16" s="150"/>
      <c r="K16" s="150"/>
    </row>
    <row r="17" spans="1:11" s="10" customFormat="1" ht="45" customHeight="1">
      <c r="A17" s="83" t="s">
        <v>603</v>
      </c>
      <c r="B17" s="65" t="s">
        <v>600</v>
      </c>
      <c r="C17" s="65" t="s">
        <v>490</v>
      </c>
      <c r="D17" s="65"/>
      <c r="E17" s="66" t="s">
        <v>612</v>
      </c>
      <c r="F17" s="96">
        <f>F18</f>
        <v>50400</v>
      </c>
      <c r="G17" s="96">
        <f>G18</f>
        <v>0</v>
      </c>
      <c r="H17" s="67">
        <f t="shared" si="0"/>
        <v>0</v>
      </c>
      <c r="J17" s="150"/>
      <c r="K17" s="150"/>
    </row>
    <row r="18" spans="1:11" s="10" customFormat="1" ht="39.75" customHeight="1">
      <c r="A18" s="83" t="s">
        <v>605</v>
      </c>
      <c r="B18" s="65" t="s">
        <v>600</v>
      </c>
      <c r="C18" s="65" t="s">
        <v>490</v>
      </c>
      <c r="D18" s="65" t="s">
        <v>607</v>
      </c>
      <c r="E18" s="70" t="s">
        <v>608</v>
      </c>
      <c r="F18" s="171">
        <v>50400</v>
      </c>
      <c r="G18" s="171">
        <v>0</v>
      </c>
      <c r="H18" s="67">
        <f t="shared" si="0"/>
        <v>0</v>
      </c>
      <c r="J18" s="150"/>
      <c r="K18" s="150"/>
    </row>
    <row r="19" spans="1:11" s="10" customFormat="1" ht="44.25" customHeight="1">
      <c r="A19" s="83" t="s">
        <v>606</v>
      </c>
      <c r="B19" s="65" t="s">
        <v>600</v>
      </c>
      <c r="C19" s="65" t="s">
        <v>489</v>
      </c>
      <c r="D19" s="69"/>
      <c r="E19" s="66" t="s">
        <v>604</v>
      </c>
      <c r="F19" s="96">
        <f>SUM(F20:F21)</f>
        <v>734418</v>
      </c>
      <c r="G19" s="96">
        <f t="shared" ref="G19" si="2">SUM(G20:G21)</f>
        <v>250446.52000000002</v>
      </c>
      <c r="H19" s="67">
        <f t="shared" si="0"/>
        <v>34.101359171480006</v>
      </c>
    </row>
    <row r="20" spans="1:11" s="10" customFormat="1" ht="33.75" customHeight="1">
      <c r="A20" s="83" t="s">
        <v>609</v>
      </c>
      <c r="B20" s="65" t="s">
        <v>600</v>
      </c>
      <c r="C20" s="65" t="s">
        <v>489</v>
      </c>
      <c r="D20" s="69" t="s">
        <v>598</v>
      </c>
      <c r="E20" s="66" t="s">
        <v>907</v>
      </c>
      <c r="F20" s="171">
        <v>631418</v>
      </c>
      <c r="G20" s="171">
        <v>230268.76</v>
      </c>
      <c r="H20" s="67">
        <f t="shared" si="0"/>
        <v>36.468513726247906</v>
      </c>
    </row>
    <row r="21" spans="1:11" s="10" customFormat="1" ht="40.5" customHeight="1">
      <c r="A21" s="83" t="s">
        <v>610</v>
      </c>
      <c r="B21" s="65" t="s">
        <v>600</v>
      </c>
      <c r="C21" s="65" t="s">
        <v>489</v>
      </c>
      <c r="D21" s="69" t="s">
        <v>607</v>
      </c>
      <c r="E21" s="70" t="s">
        <v>15</v>
      </c>
      <c r="F21" s="171">
        <v>103000</v>
      </c>
      <c r="G21" s="171">
        <v>20177.759999999998</v>
      </c>
      <c r="H21" s="67">
        <f t="shared" si="0"/>
        <v>19.590058252427184</v>
      </c>
    </row>
    <row r="22" spans="1:11" s="10" customFormat="1" ht="33.75" customHeight="1">
      <c r="A22" s="83" t="s">
        <v>611</v>
      </c>
      <c r="B22" s="65" t="s">
        <v>600</v>
      </c>
      <c r="C22" s="65" t="s">
        <v>511</v>
      </c>
      <c r="D22" s="69"/>
      <c r="E22" s="71" t="s">
        <v>512</v>
      </c>
      <c r="F22" s="96">
        <f>F23</f>
        <v>1206572</v>
      </c>
      <c r="G22" s="96">
        <f>G23</f>
        <v>641324.4</v>
      </c>
      <c r="H22" s="67">
        <f t="shared" si="0"/>
        <v>53.152600922282303</v>
      </c>
    </row>
    <row r="23" spans="1:11" s="10" customFormat="1" ht="33.75" customHeight="1">
      <c r="A23" s="83" t="s">
        <v>613</v>
      </c>
      <c r="B23" s="65" t="s">
        <v>600</v>
      </c>
      <c r="C23" s="65" t="s">
        <v>511</v>
      </c>
      <c r="D23" s="69" t="s">
        <v>598</v>
      </c>
      <c r="E23" s="66" t="s">
        <v>907</v>
      </c>
      <c r="F23" s="171">
        <v>1206572</v>
      </c>
      <c r="G23" s="171">
        <v>641324.4</v>
      </c>
      <c r="H23" s="67">
        <f t="shared" si="0"/>
        <v>53.152600922282303</v>
      </c>
    </row>
    <row r="24" spans="1:11" s="10" customFormat="1" ht="74.25" customHeight="1">
      <c r="A24" s="83" t="s">
        <v>614</v>
      </c>
      <c r="B24" s="62" t="s">
        <v>615</v>
      </c>
      <c r="C24" s="62"/>
      <c r="D24" s="62"/>
      <c r="E24" s="63" t="s">
        <v>616</v>
      </c>
      <c r="F24" s="64">
        <f>F25</f>
        <v>49087443.089999996</v>
      </c>
      <c r="G24" s="64">
        <f>G25</f>
        <v>15238004.739999998</v>
      </c>
      <c r="H24" s="64">
        <f t="shared" si="0"/>
        <v>31.042571747038615</v>
      </c>
      <c r="J24" s="150"/>
      <c r="K24" s="150"/>
    </row>
    <row r="25" spans="1:11" s="10" customFormat="1" ht="33.75" customHeight="1">
      <c r="A25" s="83" t="s">
        <v>617</v>
      </c>
      <c r="B25" s="65" t="s">
        <v>615</v>
      </c>
      <c r="C25" s="65" t="s">
        <v>397</v>
      </c>
      <c r="D25" s="62"/>
      <c r="E25" s="66" t="s">
        <v>596</v>
      </c>
      <c r="F25" s="67">
        <f>F26</f>
        <v>49087443.089999996</v>
      </c>
      <c r="G25" s="67">
        <f>G26</f>
        <v>15238004.739999998</v>
      </c>
      <c r="H25" s="67">
        <f t="shared" si="0"/>
        <v>31.042571747038615</v>
      </c>
    </row>
    <row r="26" spans="1:11" s="10" customFormat="1" ht="52.5" customHeight="1">
      <c r="A26" s="83" t="s">
        <v>618</v>
      </c>
      <c r="B26" s="65" t="s">
        <v>615</v>
      </c>
      <c r="C26" s="65" t="s">
        <v>489</v>
      </c>
      <c r="D26" s="69"/>
      <c r="E26" s="66" t="s">
        <v>604</v>
      </c>
      <c r="F26" s="67">
        <f>SUM(F27:F30)</f>
        <v>49087443.089999996</v>
      </c>
      <c r="G26" s="67">
        <f>SUM(G27:G30)</f>
        <v>15238004.739999998</v>
      </c>
      <c r="H26" s="67">
        <f t="shared" si="0"/>
        <v>31.042571747038615</v>
      </c>
    </row>
    <row r="27" spans="1:11" s="10" customFormat="1" ht="33.75" customHeight="1">
      <c r="A27" s="83" t="s">
        <v>619</v>
      </c>
      <c r="B27" s="65" t="s">
        <v>615</v>
      </c>
      <c r="C27" s="65" t="s">
        <v>489</v>
      </c>
      <c r="D27" s="69" t="s">
        <v>598</v>
      </c>
      <c r="E27" s="66" t="s">
        <v>907</v>
      </c>
      <c r="F27" s="171">
        <v>26886208</v>
      </c>
      <c r="G27" s="171">
        <v>11880210.27</v>
      </c>
      <c r="H27" s="67">
        <f t="shared" si="0"/>
        <v>44.187005731711956</v>
      </c>
      <c r="J27" s="150"/>
      <c r="K27" s="150"/>
    </row>
    <row r="28" spans="1:11" s="10" customFormat="1" ht="55.5" customHeight="1">
      <c r="A28" s="83" t="s">
        <v>620</v>
      </c>
      <c r="B28" s="65" t="s">
        <v>615</v>
      </c>
      <c r="C28" s="65" t="s">
        <v>489</v>
      </c>
      <c r="D28" s="69" t="s">
        <v>607</v>
      </c>
      <c r="E28" s="70" t="s">
        <v>908</v>
      </c>
      <c r="F28" s="171">
        <v>21841456.050000001</v>
      </c>
      <c r="G28" s="171">
        <v>3061810.43</v>
      </c>
      <c r="H28" s="67">
        <f t="shared" si="0"/>
        <v>14.018343937285263</v>
      </c>
      <c r="J28" s="154"/>
      <c r="K28" s="154"/>
    </row>
    <row r="29" spans="1:11" s="10" customFormat="1" ht="33.75" customHeight="1">
      <c r="A29" s="83" t="s">
        <v>621</v>
      </c>
      <c r="B29" s="65" t="s">
        <v>615</v>
      </c>
      <c r="C29" s="65" t="s">
        <v>489</v>
      </c>
      <c r="D29" s="69" t="s">
        <v>934</v>
      </c>
      <c r="E29" s="66" t="s">
        <v>933</v>
      </c>
      <c r="F29" s="171">
        <v>202849.04</v>
      </c>
      <c r="G29" s="171">
        <v>202849.04</v>
      </c>
      <c r="H29" s="67">
        <f t="shared" si="0"/>
        <v>100</v>
      </c>
      <c r="J29" s="150"/>
      <c r="K29" s="150"/>
    </row>
    <row r="30" spans="1:11" s="10" customFormat="1" ht="32.25" customHeight="1">
      <c r="A30" s="83" t="s">
        <v>622</v>
      </c>
      <c r="B30" s="65" t="s">
        <v>615</v>
      </c>
      <c r="C30" s="65" t="s">
        <v>489</v>
      </c>
      <c r="D30" s="69" t="s">
        <v>623</v>
      </c>
      <c r="E30" s="66" t="s">
        <v>848</v>
      </c>
      <c r="F30" s="171">
        <v>156930</v>
      </c>
      <c r="G30" s="171">
        <v>93135</v>
      </c>
      <c r="H30" s="67">
        <f t="shared" si="0"/>
        <v>59.348116994838463</v>
      </c>
    </row>
    <row r="31" spans="1:11" s="10" customFormat="1" ht="29.25" customHeight="1">
      <c r="A31" s="83" t="s">
        <v>625</v>
      </c>
      <c r="B31" s="62" t="s">
        <v>523</v>
      </c>
      <c r="C31" s="62"/>
      <c r="D31" s="72"/>
      <c r="E31" s="63" t="s">
        <v>524</v>
      </c>
      <c r="F31" s="64">
        <f t="shared" ref="F31:G33" si="3">F32</f>
        <v>700</v>
      </c>
      <c r="G31" s="64">
        <f t="shared" si="3"/>
        <v>0</v>
      </c>
      <c r="H31" s="64">
        <f t="shared" si="0"/>
        <v>0</v>
      </c>
    </row>
    <row r="32" spans="1:11" s="11" customFormat="1" ht="42.75" customHeight="1">
      <c r="A32" s="83" t="s">
        <v>626</v>
      </c>
      <c r="B32" s="65" t="s">
        <v>523</v>
      </c>
      <c r="C32" s="65" t="s">
        <v>397</v>
      </c>
      <c r="D32" s="69"/>
      <c r="E32" s="66" t="s">
        <v>596</v>
      </c>
      <c r="F32" s="67">
        <f t="shared" si="3"/>
        <v>700</v>
      </c>
      <c r="G32" s="67">
        <f t="shared" si="3"/>
        <v>0</v>
      </c>
      <c r="H32" s="67">
        <f t="shared" si="0"/>
        <v>0</v>
      </c>
    </row>
    <row r="33" spans="1:11" s="11" customFormat="1" ht="66.75" customHeight="1">
      <c r="A33" s="83" t="s">
        <v>627</v>
      </c>
      <c r="B33" s="65" t="s">
        <v>523</v>
      </c>
      <c r="C33" s="65" t="s">
        <v>525</v>
      </c>
      <c r="D33" s="69"/>
      <c r="E33" s="73" t="s">
        <v>219</v>
      </c>
      <c r="F33" s="67">
        <f t="shared" si="3"/>
        <v>700</v>
      </c>
      <c r="G33" s="67">
        <f t="shared" si="3"/>
        <v>0</v>
      </c>
      <c r="H33" s="67">
        <f t="shared" si="0"/>
        <v>0</v>
      </c>
      <c r="J33" s="150"/>
      <c r="K33" s="150"/>
    </row>
    <row r="34" spans="1:11" ht="39.75" customHeight="1">
      <c r="A34" s="83" t="s">
        <v>628</v>
      </c>
      <c r="B34" s="65" t="s">
        <v>523</v>
      </c>
      <c r="C34" s="65" t="s">
        <v>525</v>
      </c>
      <c r="D34" s="69" t="s">
        <v>607</v>
      </c>
      <c r="E34" s="70" t="s">
        <v>908</v>
      </c>
      <c r="F34" s="171">
        <v>700</v>
      </c>
      <c r="G34" s="171">
        <v>0</v>
      </c>
      <c r="H34" s="67">
        <f t="shared" si="0"/>
        <v>0</v>
      </c>
    </row>
    <row r="35" spans="1:11" ht="51.75" customHeight="1">
      <c r="A35" s="83" t="s">
        <v>629</v>
      </c>
      <c r="B35" s="62" t="s">
        <v>630</v>
      </c>
      <c r="C35" s="62"/>
      <c r="D35" s="62"/>
      <c r="E35" s="63" t="s">
        <v>631</v>
      </c>
      <c r="F35" s="64">
        <f>F36+F41</f>
        <v>8871006</v>
      </c>
      <c r="G35" s="64">
        <f>G36+G41</f>
        <v>3335554.0300000003</v>
      </c>
      <c r="H35" s="64">
        <f t="shared" si="0"/>
        <v>37.600628722379405</v>
      </c>
    </row>
    <row r="36" spans="1:11" ht="45" customHeight="1">
      <c r="A36" s="83" t="s">
        <v>632</v>
      </c>
      <c r="B36" s="65" t="s">
        <v>630</v>
      </c>
      <c r="C36" s="65" t="s">
        <v>479</v>
      </c>
      <c r="D36" s="69"/>
      <c r="E36" s="66" t="s">
        <v>221</v>
      </c>
      <c r="F36" s="67">
        <f>F37</f>
        <v>6788124</v>
      </c>
      <c r="G36" s="67">
        <f>G37</f>
        <v>2642731.27</v>
      </c>
      <c r="H36" s="67">
        <f t="shared" si="0"/>
        <v>38.931688195442511</v>
      </c>
    </row>
    <row r="37" spans="1:11" ht="72" customHeight="1">
      <c r="A37" s="83" t="s">
        <v>633</v>
      </c>
      <c r="B37" s="65" t="s">
        <v>630</v>
      </c>
      <c r="C37" s="65" t="s">
        <v>480</v>
      </c>
      <c r="D37" s="69"/>
      <c r="E37" s="66" t="s">
        <v>222</v>
      </c>
      <c r="F37" s="67">
        <f>F38</f>
        <v>6788124</v>
      </c>
      <c r="G37" s="67">
        <f>G38</f>
        <v>2642731.27</v>
      </c>
      <c r="H37" s="67">
        <f t="shared" si="0"/>
        <v>38.931688195442511</v>
      </c>
    </row>
    <row r="38" spans="1:11" ht="34.5" customHeight="1">
      <c r="A38" s="83" t="s">
        <v>634</v>
      </c>
      <c r="B38" s="65" t="s">
        <v>630</v>
      </c>
      <c r="C38" s="65" t="s">
        <v>481</v>
      </c>
      <c r="D38" s="69"/>
      <c r="E38" s="66" t="s">
        <v>635</v>
      </c>
      <c r="F38" s="96">
        <f>SUM(F39:F40)</f>
        <v>6788124</v>
      </c>
      <c r="G38" s="96">
        <f>SUM(G39:G40)</f>
        <v>2642731.27</v>
      </c>
      <c r="H38" s="67">
        <f t="shared" si="0"/>
        <v>38.931688195442511</v>
      </c>
    </row>
    <row r="39" spans="1:11" ht="33" customHeight="1">
      <c r="A39" s="83" t="s">
        <v>636</v>
      </c>
      <c r="B39" s="65" t="s">
        <v>630</v>
      </c>
      <c r="C39" s="65" t="s">
        <v>481</v>
      </c>
      <c r="D39" s="69" t="s">
        <v>598</v>
      </c>
      <c r="E39" s="66" t="s">
        <v>907</v>
      </c>
      <c r="F39" s="171">
        <v>5382574</v>
      </c>
      <c r="G39" s="171">
        <v>2478176.12</v>
      </c>
      <c r="H39" s="67">
        <f t="shared" si="0"/>
        <v>46.040725496760473</v>
      </c>
    </row>
    <row r="40" spans="1:11" ht="36" customHeight="1">
      <c r="A40" s="83" t="s">
        <v>637</v>
      </c>
      <c r="B40" s="65" t="s">
        <v>630</v>
      </c>
      <c r="C40" s="65" t="s">
        <v>481</v>
      </c>
      <c r="D40" s="69" t="s">
        <v>607</v>
      </c>
      <c r="E40" s="70" t="s">
        <v>15</v>
      </c>
      <c r="F40" s="171">
        <v>1405550</v>
      </c>
      <c r="G40" s="171">
        <v>164555.15</v>
      </c>
      <c r="H40" s="67">
        <f t="shared" si="0"/>
        <v>11.707527302479455</v>
      </c>
    </row>
    <row r="41" spans="1:11" ht="33.75" customHeight="1">
      <c r="A41" s="83" t="s">
        <v>638</v>
      </c>
      <c r="B41" s="65" t="s">
        <v>630</v>
      </c>
      <c r="C41" s="65" t="s">
        <v>397</v>
      </c>
      <c r="D41" s="69"/>
      <c r="E41" s="66" t="s">
        <v>596</v>
      </c>
      <c r="F41" s="67">
        <f>F42+F45</f>
        <v>2082882</v>
      </c>
      <c r="G41" s="67">
        <f>G42+G45</f>
        <v>692822.76</v>
      </c>
      <c r="H41" s="67">
        <f t="shared" si="0"/>
        <v>33.262698511005425</v>
      </c>
    </row>
    <row r="42" spans="1:11" ht="45.75" customHeight="1">
      <c r="A42" s="83" t="s">
        <v>639</v>
      </c>
      <c r="B42" s="65" t="s">
        <v>630</v>
      </c>
      <c r="C42" s="65" t="s">
        <v>489</v>
      </c>
      <c r="D42" s="69"/>
      <c r="E42" s="66" t="s">
        <v>604</v>
      </c>
      <c r="F42" s="96">
        <f>F43+F44</f>
        <v>876310</v>
      </c>
      <c r="G42" s="96">
        <f>G43+G44</f>
        <v>120906.46</v>
      </c>
      <c r="H42" s="67">
        <f t="shared" si="0"/>
        <v>13.797224726409604</v>
      </c>
    </row>
    <row r="43" spans="1:11" ht="42.75" customHeight="1">
      <c r="A43" s="83" t="s">
        <v>640</v>
      </c>
      <c r="B43" s="65" t="s">
        <v>630</v>
      </c>
      <c r="C43" s="65" t="s">
        <v>489</v>
      </c>
      <c r="D43" s="69" t="s">
        <v>598</v>
      </c>
      <c r="E43" s="66" t="s">
        <v>907</v>
      </c>
      <c r="F43" s="171">
        <v>821310</v>
      </c>
      <c r="G43" s="171">
        <v>119740.46</v>
      </c>
      <c r="H43" s="67">
        <f t="shared" si="0"/>
        <v>14.579203954657805</v>
      </c>
    </row>
    <row r="44" spans="1:11" ht="51" customHeight="1">
      <c r="A44" s="83" t="s">
        <v>641</v>
      </c>
      <c r="B44" s="65" t="s">
        <v>630</v>
      </c>
      <c r="C44" s="65" t="s">
        <v>489</v>
      </c>
      <c r="D44" s="69" t="s">
        <v>607</v>
      </c>
      <c r="E44" s="70" t="s">
        <v>15</v>
      </c>
      <c r="F44" s="171">
        <v>55000</v>
      </c>
      <c r="G44" s="171">
        <v>1166</v>
      </c>
      <c r="H44" s="67">
        <f t="shared" si="0"/>
        <v>2.12</v>
      </c>
    </row>
    <row r="45" spans="1:11" ht="43.5" customHeight="1">
      <c r="A45" s="83" t="s">
        <v>642</v>
      </c>
      <c r="B45" s="65" t="s">
        <v>630</v>
      </c>
      <c r="C45" s="65" t="s">
        <v>275</v>
      </c>
      <c r="D45" s="69"/>
      <c r="E45" s="66" t="s">
        <v>220</v>
      </c>
      <c r="F45" s="67">
        <f>F46</f>
        <v>1206572</v>
      </c>
      <c r="G45" s="67">
        <f t="shared" ref="G45" si="4">G46</f>
        <v>571916.30000000005</v>
      </c>
      <c r="H45" s="67">
        <f t="shared" si="0"/>
        <v>47.400097134692338</v>
      </c>
    </row>
    <row r="46" spans="1:11" ht="45.75" customHeight="1">
      <c r="A46" s="83" t="s">
        <v>643</v>
      </c>
      <c r="B46" s="65" t="s">
        <v>630</v>
      </c>
      <c r="C46" s="65" t="s">
        <v>275</v>
      </c>
      <c r="D46" s="69" t="s">
        <v>598</v>
      </c>
      <c r="E46" s="66" t="s">
        <v>907</v>
      </c>
      <c r="F46" s="171">
        <v>1206572</v>
      </c>
      <c r="G46" s="171">
        <v>571916.30000000005</v>
      </c>
      <c r="H46" s="67">
        <f t="shared" si="0"/>
        <v>47.400097134692338</v>
      </c>
    </row>
    <row r="47" spans="1:11" ht="31.5" customHeight="1">
      <c r="A47" s="83" t="s">
        <v>646</v>
      </c>
      <c r="B47" s="62" t="s">
        <v>644</v>
      </c>
      <c r="C47" s="62"/>
      <c r="D47" s="62"/>
      <c r="E47" s="63" t="s">
        <v>645</v>
      </c>
      <c r="F47" s="64">
        <f>F48</f>
        <v>100000</v>
      </c>
      <c r="G47" s="64">
        <f t="shared" ref="G47:G49" si="5">G48</f>
        <v>0</v>
      </c>
      <c r="H47" s="64">
        <f t="shared" si="0"/>
        <v>0</v>
      </c>
    </row>
    <row r="48" spans="1:11" ht="36" customHeight="1">
      <c r="A48" s="83" t="s">
        <v>647</v>
      </c>
      <c r="B48" s="65" t="s">
        <v>644</v>
      </c>
      <c r="C48" s="65" t="s">
        <v>397</v>
      </c>
      <c r="D48" s="62"/>
      <c r="E48" s="66" t="s">
        <v>596</v>
      </c>
      <c r="F48" s="67">
        <f>F49</f>
        <v>100000</v>
      </c>
      <c r="G48" s="67">
        <f t="shared" si="5"/>
        <v>0</v>
      </c>
      <c r="H48" s="67">
        <f t="shared" si="0"/>
        <v>0</v>
      </c>
      <c r="J48" s="150"/>
      <c r="K48" s="150"/>
    </row>
    <row r="49" spans="1:11" ht="35.25" customHeight="1">
      <c r="A49" s="83" t="s">
        <v>649</v>
      </c>
      <c r="B49" s="65" t="s">
        <v>644</v>
      </c>
      <c r="C49" s="65" t="s">
        <v>491</v>
      </c>
      <c r="D49" s="65"/>
      <c r="E49" s="66" t="s">
        <v>648</v>
      </c>
      <c r="F49" s="67">
        <f>F50</f>
        <v>100000</v>
      </c>
      <c r="G49" s="67">
        <f t="shared" si="5"/>
        <v>0</v>
      </c>
      <c r="H49" s="67">
        <f t="shared" si="0"/>
        <v>0</v>
      </c>
    </row>
    <row r="50" spans="1:11" ht="27" customHeight="1">
      <c r="A50" s="83" t="s">
        <v>652</v>
      </c>
      <c r="B50" s="65" t="s">
        <v>644</v>
      </c>
      <c r="C50" s="65" t="s">
        <v>491</v>
      </c>
      <c r="D50" s="65" t="s">
        <v>650</v>
      </c>
      <c r="E50" s="66" t="s">
        <v>651</v>
      </c>
      <c r="F50" s="171">
        <v>100000</v>
      </c>
      <c r="G50" s="171">
        <v>0</v>
      </c>
      <c r="H50" s="67">
        <f t="shared" si="0"/>
        <v>0</v>
      </c>
    </row>
    <row r="51" spans="1:11" ht="34.5" customHeight="1">
      <c r="A51" s="83" t="s">
        <v>655</v>
      </c>
      <c r="B51" s="62" t="s">
        <v>653</v>
      </c>
      <c r="C51" s="62"/>
      <c r="D51" s="62"/>
      <c r="E51" s="63" t="s">
        <v>654</v>
      </c>
      <c r="F51" s="64">
        <f>F52+F60+F84</f>
        <v>17545905.969999999</v>
      </c>
      <c r="G51" s="64">
        <f>G52+G60+G84</f>
        <v>9662206.3200000003</v>
      </c>
      <c r="H51" s="64">
        <f t="shared" si="0"/>
        <v>55.068152858680804</v>
      </c>
    </row>
    <row r="52" spans="1:11" ht="50.25" customHeight="1">
      <c r="A52" s="83" t="s">
        <v>656</v>
      </c>
      <c r="B52" s="65" t="s">
        <v>653</v>
      </c>
      <c r="C52" s="65" t="s">
        <v>398</v>
      </c>
      <c r="D52" s="65"/>
      <c r="E52" s="66" t="s">
        <v>1021</v>
      </c>
      <c r="F52" s="67">
        <f>F53</f>
        <v>2032916</v>
      </c>
      <c r="G52" s="67">
        <f>G53</f>
        <v>476785.3</v>
      </c>
      <c r="H52" s="67">
        <f t="shared" si="0"/>
        <v>23.453271064815269</v>
      </c>
      <c r="J52" s="150"/>
      <c r="K52" s="150"/>
    </row>
    <row r="53" spans="1:11" ht="57" customHeight="1">
      <c r="A53" s="83" t="s">
        <v>657</v>
      </c>
      <c r="B53" s="65" t="s">
        <v>653</v>
      </c>
      <c r="C53" s="65" t="s">
        <v>399</v>
      </c>
      <c r="D53" s="65"/>
      <c r="E53" s="66" t="s">
        <v>1022</v>
      </c>
      <c r="F53" s="109">
        <f>F54+F58+F56</f>
        <v>2032916</v>
      </c>
      <c r="G53" s="109">
        <f>G54+G58+G56</f>
        <v>476785.3</v>
      </c>
      <c r="H53" s="67">
        <f t="shared" si="0"/>
        <v>23.453271064815269</v>
      </c>
    </row>
    <row r="54" spans="1:11" ht="55.5" customHeight="1">
      <c r="A54" s="83" t="s">
        <v>659</v>
      </c>
      <c r="B54" s="65" t="s">
        <v>653</v>
      </c>
      <c r="C54" s="65" t="s">
        <v>516</v>
      </c>
      <c r="D54" s="65"/>
      <c r="E54" s="66" t="s">
        <v>658</v>
      </c>
      <c r="F54" s="109">
        <f>F55</f>
        <v>370246</v>
      </c>
      <c r="G54" s="109">
        <f>G55</f>
        <v>53288.55</v>
      </c>
      <c r="H54" s="67">
        <f t="shared" si="0"/>
        <v>14.392741582623444</v>
      </c>
    </row>
    <row r="55" spans="1:11" ht="40.5" customHeight="1">
      <c r="A55" s="83" t="s">
        <v>660</v>
      </c>
      <c r="B55" s="65" t="s">
        <v>653</v>
      </c>
      <c r="C55" s="65" t="s">
        <v>516</v>
      </c>
      <c r="D55" s="65" t="s">
        <v>607</v>
      </c>
      <c r="E55" s="70" t="s">
        <v>908</v>
      </c>
      <c r="F55" s="171">
        <v>370246</v>
      </c>
      <c r="G55" s="171">
        <v>53288.55</v>
      </c>
      <c r="H55" s="67">
        <f t="shared" si="0"/>
        <v>14.392741582623444</v>
      </c>
      <c r="J55" s="150"/>
      <c r="K55" s="150"/>
    </row>
    <row r="56" spans="1:11" ht="38.25" customHeight="1">
      <c r="A56" s="83" t="s">
        <v>661</v>
      </c>
      <c r="B56" s="65" t="s">
        <v>653</v>
      </c>
      <c r="C56" s="65" t="s">
        <v>958</v>
      </c>
      <c r="D56" s="65"/>
      <c r="E56" s="66" t="s">
        <v>957</v>
      </c>
      <c r="F56" s="109">
        <f>F57</f>
        <v>51495</v>
      </c>
      <c r="G56" s="109">
        <f t="shared" ref="G56" si="6">G57</f>
        <v>0</v>
      </c>
      <c r="H56" s="67">
        <f t="shared" si="0"/>
        <v>0</v>
      </c>
      <c r="J56" s="150"/>
      <c r="K56" s="150"/>
    </row>
    <row r="57" spans="1:11" ht="40.5" customHeight="1">
      <c r="A57" s="83" t="s">
        <v>662</v>
      </c>
      <c r="B57" s="65" t="s">
        <v>653</v>
      </c>
      <c r="C57" s="65" t="s">
        <v>958</v>
      </c>
      <c r="D57" s="65" t="s">
        <v>607</v>
      </c>
      <c r="E57" s="70" t="s">
        <v>908</v>
      </c>
      <c r="F57" s="171">
        <v>51495</v>
      </c>
      <c r="G57" s="171">
        <v>0</v>
      </c>
      <c r="H57" s="67">
        <f t="shared" si="0"/>
        <v>0</v>
      </c>
      <c r="J57" s="150"/>
      <c r="K57" s="150"/>
    </row>
    <row r="58" spans="1:11" ht="41.25" customHeight="1">
      <c r="A58" s="83" t="s">
        <v>663</v>
      </c>
      <c r="B58" s="65" t="s">
        <v>653</v>
      </c>
      <c r="C58" s="65" t="s">
        <v>526</v>
      </c>
      <c r="D58" s="65"/>
      <c r="E58" s="66" t="s">
        <v>665</v>
      </c>
      <c r="F58" s="109">
        <f>F59</f>
        <v>1611175</v>
      </c>
      <c r="G58" s="109">
        <f t="shared" ref="G58" si="7">G59</f>
        <v>423496.75</v>
      </c>
      <c r="H58" s="67">
        <f t="shared" si="0"/>
        <v>26.284962837680574</v>
      </c>
      <c r="J58" s="150"/>
      <c r="K58" s="150"/>
    </row>
    <row r="59" spans="1:11" ht="40.5" customHeight="1">
      <c r="A59" s="83" t="s">
        <v>664</v>
      </c>
      <c r="B59" s="65" t="s">
        <v>653</v>
      </c>
      <c r="C59" s="65" t="s">
        <v>526</v>
      </c>
      <c r="D59" s="65" t="s">
        <v>607</v>
      </c>
      <c r="E59" s="70" t="s">
        <v>608</v>
      </c>
      <c r="F59" s="171">
        <v>1611175</v>
      </c>
      <c r="G59" s="171">
        <v>423496.75</v>
      </c>
      <c r="H59" s="67">
        <f t="shared" si="0"/>
        <v>26.284962837680574</v>
      </c>
      <c r="J59" s="150"/>
      <c r="K59" s="150"/>
    </row>
    <row r="60" spans="1:11" ht="55.5" customHeight="1">
      <c r="A60" s="83" t="s">
        <v>666</v>
      </c>
      <c r="B60" s="65" t="s">
        <v>653</v>
      </c>
      <c r="C60" s="65" t="s">
        <v>400</v>
      </c>
      <c r="D60" s="65"/>
      <c r="E60" s="66" t="s">
        <v>1023</v>
      </c>
      <c r="F60" s="67">
        <f>F61+F64+F70+F73</f>
        <v>11370062</v>
      </c>
      <c r="G60" s="67">
        <f t="shared" ref="G60" si="8">G61+G64+G70+G73</f>
        <v>5042493.0500000007</v>
      </c>
      <c r="H60" s="67">
        <f t="shared" si="0"/>
        <v>44.348861510165918</v>
      </c>
    </row>
    <row r="61" spans="1:11" ht="31.5" customHeight="1">
      <c r="A61" s="83" t="s">
        <v>667</v>
      </c>
      <c r="B61" s="65" t="s">
        <v>653</v>
      </c>
      <c r="C61" s="65" t="s">
        <v>401</v>
      </c>
      <c r="D61" s="65"/>
      <c r="E61" s="66" t="s">
        <v>169</v>
      </c>
      <c r="F61" s="109">
        <f t="shared" ref="F61:G62" si="9">F62</f>
        <v>50000</v>
      </c>
      <c r="G61" s="109">
        <f t="shared" si="9"/>
        <v>50000</v>
      </c>
      <c r="H61" s="67">
        <f t="shared" si="0"/>
        <v>100</v>
      </c>
    </row>
    <row r="62" spans="1:11" ht="45" customHeight="1">
      <c r="A62" s="83" t="s">
        <v>668</v>
      </c>
      <c r="B62" s="65" t="s">
        <v>653</v>
      </c>
      <c r="C62" s="65" t="s">
        <v>527</v>
      </c>
      <c r="D62" s="62"/>
      <c r="E62" s="66" t="s">
        <v>142</v>
      </c>
      <c r="F62" s="109">
        <f t="shared" si="9"/>
        <v>50000</v>
      </c>
      <c r="G62" s="109">
        <f t="shared" si="9"/>
        <v>50000</v>
      </c>
      <c r="H62" s="67">
        <f t="shared" si="0"/>
        <v>100</v>
      </c>
    </row>
    <row r="63" spans="1:11" s="10" customFormat="1" ht="25.5" customHeight="1">
      <c r="A63" s="83" t="s">
        <v>669</v>
      </c>
      <c r="B63" s="65" t="s">
        <v>653</v>
      </c>
      <c r="C63" s="65" t="s">
        <v>527</v>
      </c>
      <c r="D63" s="65" t="s">
        <v>623</v>
      </c>
      <c r="E63" s="66" t="s">
        <v>848</v>
      </c>
      <c r="F63" s="171">
        <v>50000</v>
      </c>
      <c r="G63" s="171">
        <v>50000</v>
      </c>
      <c r="H63" s="67">
        <f t="shared" si="0"/>
        <v>100</v>
      </c>
    </row>
    <row r="64" spans="1:11" s="10" customFormat="1" ht="37.5" customHeight="1">
      <c r="A64" s="83" t="s">
        <v>670</v>
      </c>
      <c r="B64" s="65" t="s">
        <v>653</v>
      </c>
      <c r="C64" s="65" t="s">
        <v>402</v>
      </c>
      <c r="D64" s="65"/>
      <c r="E64" s="66" t="s">
        <v>141</v>
      </c>
      <c r="F64" s="109">
        <f>F65+F68</f>
        <v>115400</v>
      </c>
      <c r="G64" s="109">
        <f>G65+G68</f>
        <v>40518.42</v>
      </c>
      <c r="H64" s="67">
        <f t="shared" si="0"/>
        <v>35.111282495667247</v>
      </c>
    </row>
    <row r="65" spans="1:12" s="10" customFormat="1" ht="30.75" customHeight="1">
      <c r="A65" s="83" t="s">
        <v>671</v>
      </c>
      <c r="B65" s="65" t="s">
        <v>653</v>
      </c>
      <c r="C65" s="65" t="s">
        <v>514</v>
      </c>
      <c r="D65" s="65"/>
      <c r="E65" s="74" t="s">
        <v>676</v>
      </c>
      <c r="F65" s="109">
        <f>F66+F67</f>
        <v>115200</v>
      </c>
      <c r="G65" s="109">
        <f>G66+G67</f>
        <v>40318.42</v>
      </c>
      <c r="H65" s="67">
        <f t="shared" si="0"/>
        <v>34.998628472222222</v>
      </c>
    </row>
    <row r="66" spans="1:12" s="10" customFormat="1" ht="41.25" customHeight="1">
      <c r="A66" s="83" t="s">
        <v>672</v>
      </c>
      <c r="B66" s="65" t="s">
        <v>653</v>
      </c>
      <c r="C66" s="65" t="s">
        <v>514</v>
      </c>
      <c r="D66" s="65" t="s">
        <v>598</v>
      </c>
      <c r="E66" s="66" t="s">
        <v>907</v>
      </c>
      <c r="F66" s="171">
        <v>90424</v>
      </c>
      <c r="G66" s="171">
        <v>40318.42</v>
      </c>
      <c r="H66" s="67">
        <f t="shared" si="0"/>
        <v>44.588184552773598</v>
      </c>
      <c r="J66" s="156"/>
      <c r="K66" s="156"/>
      <c r="L66" s="156"/>
    </row>
    <row r="67" spans="1:12" s="10" customFormat="1" ht="47.25" customHeight="1">
      <c r="A67" s="83" t="s">
        <v>674</v>
      </c>
      <c r="B67" s="65" t="s">
        <v>653</v>
      </c>
      <c r="C67" s="65" t="s">
        <v>514</v>
      </c>
      <c r="D67" s="65" t="s">
        <v>607</v>
      </c>
      <c r="E67" s="70" t="s">
        <v>15</v>
      </c>
      <c r="F67" s="171">
        <v>24776</v>
      </c>
      <c r="G67" s="171">
        <v>0</v>
      </c>
      <c r="H67" s="67">
        <f t="shared" si="0"/>
        <v>0</v>
      </c>
    </row>
    <row r="68" spans="1:12" s="10" customFormat="1" ht="87" customHeight="1">
      <c r="A68" s="83" t="s">
        <v>675</v>
      </c>
      <c r="B68" s="65" t="s">
        <v>653</v>
      </c>
      <c r="C68" s="65" t="s">
        <v>515</v>
      </c>
      <c r="D68" s="65"/>
      <c r="E68" s="66" t="s">
        <v>673</v>
      </c>
      <c r="F68" s="109">
        <f>F69</f>
        <v>200</v>
      </c>
      <c r="G68" s="109">
        <f>G69</f>
        <v>200</v>
      </c>
      <c r="H68" s="67">
        <f t="shared" si="0"/>
        <v>100</v>
      </c>
    </row>
    <row r="69" spans="1:12" s="10" customFormat="1" ht="43.5" customHeight="1">
      <c r="A69" s="83" t="s">
        <v>677</v>
      </c>
      <c r="B69" s="65" t="s">
        <v>653</v>
      </c>
      <c r="C69" s="65" t="s">
        <v>515</v>
      </c>
      <c r="D69" s="65" t="s">
        <v>607</v>
      </c>
      <c r="E69" s="70" t="s">
        <v>908</v>
      </c>
      <c r="F69" s="171">
        <v>200</v>
      </c>
      <c r="G69" s="171">
        <v>200</v>
      </c>
      <c r="H69" s="67">
        <f t="shared" si="0"/>
        <v>100</v>
      </c>
    </row>
    <row r="70" spans="1:12" s="10" customFormat="1" ht="48" customHeight="1">
      <c r="A70" s="83" t="s">
        <v>678</v>
      </c>
      <c r="B70" s="65" t="s">
        <v>653</v>
      </c>
      <c r="C70" s="65" t="s">
        <v>403</v>
      </c>
      <c r="D70" s="65"/>
      <c r="E70" s="66" t="s">
        <v>181</v>
      </c>
      <c r="F70" s="67">
        <f t="shared" ref="F70:G71" si="10">F71</f>
        <v>5652817</v>
      </c>
      <c r="G70" s="67">
        <f t="shared" si="10"/>
        <v>2791132.68</v>
      </c>
      <c r="H70" s="67">
        <f t="shared" si="0"/>
        <v>49.375960339773961</v>
      </c>
    </row>
    <row r="71" spans="1:12" s="10" customFormat="1" ht="33.75" customHeight="1">
      <c r="A71" s="83" t="s">
        <v>962</v>
      </c>
      <c r="B71" s="65" t="s">
        <v>653</v>
      </c>
      <c r="C71" s="65" t="s">
        <v>404</v>
      </c>
      <c r="D71" s="65"/>
      <c r="E71" s="66" t="s">
        <v>680</v>
      </c>
      <c r="F71" s="109">
        <f t="shared" si="10"/>
        <v>5652817</v>
      </c>
      <c r="G71" s="109">
        <f t="shared" si="10"/>
        <v>2791132.68</v>
      </c>
      <c r="H71" s="67">
        <f t="shared" si="0"/>
        <v>49.375960339773961</v>
      </c>
    </row>
    <row r="72" spans="1:12" s="10" customFormat="1" ht="41.25" customHeight="1">
      <c r="A72" s="83" t="s">
        <v>679</v>
      </c>
      <c r="B72" s="65" t="s">
        <v>653</v>
      </c>
      <c r="C72" s="65" t="s">
        <v>404</v>
      </c>
      <c r="D72" s="65" t="s">
        <v>82</v>
      </c>
      <c r="E72" s="70" t="s">
        <v>290</v>
      </c>
      <c r="F72" s="171">
        <v>5652817</v>
      </c>
      <c r="G72" s="171">
        <v>2791132.68</v>
      </c>
      <c r="H72" s="67">
        <f t="shared" si="0"/>
        <v>49.375960339773961</v>
      </c>
    </row>
    <row r="73" spans="1:12" ht="30" customHeight="1">
      <c r="A73" s="83" t="s">
        <v>681</v>
      </c>
      <c r="B73" s="65" t="s">
        <v>653</v>
      </c>
      <c r="C73" s="65" t="s">
        <v>405</v>
      </c>
      <c r="D73" s="65"/>
      <c r="E73" s="66" t="s">
        <v>143</v>
      </c>
      <c r="F73" s="67">
        <f>F74+F78+F80</f>
        <v>5551845</v>
      </c>
      <c r="G73" s="67">
        <f>G74+G78+G80</f>
        <v>2160841.9500000002</v>
      </c>
      <c r="H73" s="67">
        <f t="shared" si="0"/>
        <v>38.921150536443292</v>
      </c>
    </row>
    <row r="74" spans="1:12" ht="33" customHeight="1">
      <c r="A74" s="83" t="s">
        <v>683</v>
      </c>
      <c r="B74" s="65" t="s">
        <v>653</v>
      </c>
      <c r="C74" s="65" t="s">
        <v>528</v>
      </c>
      <c r="D74" s="65"/>
      <c r="E74" s="66" t="s">
        <v>144</v>
      </c>
      <c r="F74" s="67">
        <f>SUM(F75:F77)</f>
        <v>1809000</v>
      </c>
      <c r="G74" s="67">
        <f>SUM(G75:G77)</f>
        <v>643690.79</v>
      </c>
      <c r="H74" s="67">
        <f t="shared" ref="H74:H137" si="11">G74/F74*100</f>
        <v>35.582686014372584</v>
      </c>
    </row>
    <row r="75" spans="1:12" ht="47.25" customHeight="1">
      <c r="A75" s="83" t="s">
        <v>684</v>
      </c>
      <c r="B75" s="65" t="s">
        <v>653</v>
      </c>
      <c r="C75" s="65" t="s">
        <v>528</v>
      </c>
      <c r="D75" s="65" t="s">
        <v>686</v>
      </c>
      <c r="E75" s="66" t="s">
        <v>687</v>
      </c>
      <c r="F75" s="171">
        <v>1510000</v>
      </c>
      <c r="G75" s="171">
        <v>529978.27</v>
      </c>
      <c r="H75" s="67">
        <f t="shared" si="11"/>
        <v>35.097898675496694</v>
      </c>
    </row>
    <row r="76" spans="1:12" ht="34.5" customHeight="1">
      <c r="A76" s="83" t="s">
        <v>685</v>
      </c>
      <c r="B76" s="65" t="s">
        <v>653</v>
      </c>
      <c r="C76" s="65" t="s">
        <v>528</v>
      </c>
      <c r="D76" s="65" t="s">
        <v>607</v>
      </c>
      <c r="E76" s="66" t="s">
        <v>15</v>
      </c>
      <c r="F76" s="171">
        <v>279000</v>
      </c>
      <c r="G76" s="171">
        <v>109222.52</v>
      </c>
      <c r="H76" s="67">
        <f t="shared" si="11"/>
        <v>39.147856630824371</v>
      </c>
    </row>
    <row r="77" spans="1:12" ht="29.25" customHeight="1">
      <c r="A77" s="83" t="s">
        <v>688</v>
      </c>
      <c r="B77" s="65" t="s">
        <v>653</v>
      </c>
      <c r="C77" s="65" t="s">
        <v>528</v>
      </c>
      <c r="D77" s="65" t="s">
        <v>623</v>
      </c>
      <c r="E77" s="66" t="s">
        <v>848</v>
      </c>
      <c r="F77" s="171">
        <v>20000</v>
      </c>
      <c r="G77" s="171">
        <v>4490</v>
      </c>
      <c r="H77" s="67">
        <f t="shared" si="11"/>
        <v>22.45</v>
      </c>
    </row>
    <row r="78" spans="1:12" ht="71.25" customHeight="1">
      <c r="A78" s="83" t="s">
        <v>130</v>
      </c>
      <c r="B78" s="65" t="s">
        <v>653</v>
      </c>
      <c r="C78" s="65" t="s">
        <v>493</v>
      </c>
      <c r="D78" s="65"/>
      <c r="E78" s="66" t="s">
        <v>693</v>
      </c>
      <c r="F78" s="67">
        <f>F79</f>
        <v>223000</v>
      </c>
      <c r="G78" s="67">
        <f>G79</f>
        <v>110873.96</v>
      </c>
      <c r="H78" s="67">
        <f t="shared" si="11"/>
        <v>49.719264573991033</v>
      </c>
    </row>
    <row r="79" spans="1:12" ht="39.75" customHeight="1">
      <c r="A79" s="83" t="s">
        <v>131</v>
      </c>
      <c r="B79" s="65" t="s">
        <v>653</v>
      </c>
      <c r="C79" s="65" t="s">
        <v>493</v>
      </c>
      <c r="D79" s="65" t="s">
        <v>607</v>
      </c>
      <c r="E79" s="66" t="s">
        <v>908</v>
      </c>
      <c r="F79" s="171">
        <v>223000</v>
      </c>
      <c r="G79" s="171">
        <v>110873.96</v>
      </c>
      <c r="H79" s="67">
        <f t="shared" si="11"/>
        <v>49.719264573991033</v>
      </c>
    </row>
    <row r="80" spans="1:12" ht="46.5" customHeight="1">
      <c r="A80" s="83" t="s">
        <v>689</v>
      </c>
      <c r="B80" s="65" t="s">
        <v>653</v>
      </c>
      <c r="C80" s="65" t="s">
        <v>529</v>
      </c>
      <c r="D80" s="65"/>
      <c r="E80" s="70" t="s">
        <v>883</v>
      </c>
      <c r="F80" s="67">
        <f>SUM(F81:F83)</f>
        <v>3519845</v>
      </c>
      <c r="G80" s="67">
        <f>SUM(G81:G83)</f>
        <v>1406277.2</v>
      </c>
      <c r="H80" s="67">
        <f t="shared" si="11"/>
        <v>39.95281610411822</v>
      </c>
    </row>
    <row r="81" spans="1:12" ht="35.25" customHeight="1">
      <c r="A81" s="83" t="s">
        <v>690</v>
      </c>
      <c r="B81" s="65" t="s">
        <v>653</v>
      </c>
      <c r="C81" s="65" t="s">
        <v>529</v>
      </c>
      <c r="D81" s="65" t="s">
        <v>686</v>
      </c>
      <c r="E81" s="66" t="s">
        <v>687</v>
      </c>
      <c r="F81" s="171">
        <v>3424289</v>
      </c>
      <c r="G81" s="171">
        <v>1395010.96</v>
      </c>
      <c r="H81" s="67">
        <f t="shared" si="11"/>
        <v>40.738704005415428</v>
      </c>
      <c r="J81" s="18"/>
      <c r="K81" s="18"/>
      <c r="L81" s="18"/>
    </row>
    <row r="82" spans="1:12" ht="38.25" customHeight="1">
      <c r="A82" s="83" t="s">
        <v>691</v>
      </c>
      <c r="B82" s="65" t="s">
        <v>653</v>
      </c>
      <c r="C82" s="65" t="s">
        <v>529</v>
      </c>
      <c r="D82" s="65" t="s">
        <v>607</v>
      </c>
      <c r="E82" s="66" t="s">
        <v>608</v>
      </c>
      <c r="F82" s="171">
        <v>85556</v>
      </c>
      <c r="G82" s="171">
        <v>7954.24</v>
      </c>
      <c r="H82" s="67">
        <f t="shared" si="11"/>
        <v>9.2971153396605732</v>
      </c>
    </row>
    <row r="83" spans="1:12" ht="36.75" customHeight="1">
      <c r="A83" s="83" t="s">
        <v>692</v>
      </c>
      <c r="B83" s="65" t="s">
        <v>653</v>
      </c>
      <c r="C83" s="65" t="s">
        <v>529</v>
      </c>
      <c r="D83" s="65" t="s">
        <v>623</v>
      </c>
      <c r="E83" s="66" t="s">
        <v>848</v>
      </c>
      <c r="F83" s="171">
        <v>10000</v>
      </c>
      <c r="G83" s="171">
        <v>3312</v>
      </c>
      <c r="H83" s="67">
        <f t="shared" si="11"/>
        <v>33.119999999999997</v>
      </c>
    </row>
    <row r="84" spans="1:12" ht="40.5" customHeight="1">
      <c r="A84" s="83" t="s">
        <v>694</v>
      </c>
      <c r="B84" s="65" t="s">
        <v>653</v>
      </c>
      <c r="C84" s="65" t="s">
        <v>397</v>
      </c>
      <c r="D84" s="69"/>
      <c r="E84" s="66" t="s">
        <v>596</v>
      </c>
      <c r="F84" s="109">
        <f>F85</f>
        <v>4142927.97</v>
      </c>
      <c r="G84" s="109">
        <f t="shared" ref="G84" si="12">G85</f>
        <v>4142927.97</v>
      </c>
      <c r="H84" s="67">
        <f t="shared" si="11"/>
        <v>100</v>
      </c>
    </row>
    <row r="85" spans="1:12" ht="36.75" customHeight="1">
      <c r="A85" s="83" t="s">
        <v>695</v>
      </c>
      <c r="B85" s="65" t="s">
        <v>653</v>
      </c>
      <c r="C85" s="65" t="s">
        <v>166</v>
      </c>
      <c r="D85" s="65"/>
      <c r="E85" s="66" t="s">
        <v>165</v>
      </c>
      <c r="F85" s="109">
        <f t="shared" ref="F85:G85" si="13">F86</f>
        <v>4142927.97</v>
      </c>
      <c r="G85" s="109">
        <f t="shared" si="13"/>
        <v>4142927.97</v>
      </c>
      <c r="H85" s="67">
        <f t="shared" si="11"/>
        <v>100</v>
      </c>
      <c r="J85" s="18"/>
      <c r="K85" s="18"/>
      <c r="L85" s="18"/>
    </row>
    <row r="86" spans="1:12" ht="66.75" customHeight="1">
      <c r="A86" s="83" t="s">
        <v>698</v>
      </c>
      <c r="B86" s="65" t="s">
        <v>653</v>
      </c>
      <c r="C86" s="65" t="s">
        <v>166</v>
      </c>
      <c r="D86" s="65" t="s">
        <v>167</v>
      </c>
      <c r="E86" s="66" t="s">
        <v>1018</v>
      </c>
      <c r="F86" s="171">
        <v>4142927.97</v>
      </c>
      <c r="G86" s="171">
        <v>4142927.97</v>
      </c>
      <c r="H86" s="67">
        <f t="shared" si="11"/>
        <v>100</v>
      </c>
    </row>
    <row r="87" spans="1:12" ht="39.75" customHeight="1">
      <c r="A87" s="83" t="s">
        <v>701</v>
      </c>
      <c r="B87" s="62" t="s">
        <v>696</v>
      </c>
      <c r="C87" s="62"/>
      <c r="D87" s="62"/>
      <c r="E87" s="63" t="s">
        <v>697</v>
      </c>
      <c r="F87" s="64">
        <f>F88</f>
        <v>1009300</v>
      </c>
      <c r="G87" s="64">
        <f t="shared" ref="G87:G89" si="14">G88</f>
        <v>478598.83</v>
      </c>
      <c r="H87" s="64">
        <f t="shared" si="11"/>
        <v>47.418887347666697</v>
      </c>
    </row>
    <row r="88" spans="1:12" ht="33.75" customHeight="1">
      <c r="A88" s="83" t="s">
        <v>702</v>
      </c>
      <c r="B88" s="62" t="s">
        <v>699</v>
      </c>
      <c r="C88" s="62"/>
      <c r="D88" s="62"/>
      <c r="E88" s="63" t="s">
        <v>700</v>
      </c>
      <c r="F88" s="64">
        <f>F89</f>
        <v>1009300</v>
      </c>
      <c r="G88" s="64">
        <f t="shared" si="14"/>
        <v>478598.83</v>
      </c>
      <c r="H88" s="64">
        <f t="shared" si="11"/>
        <v>47.418887347666697</v>
      </c>
    </row>
    <row r="89" spans="1:12" ht="35.25" customHeight="1">
      <c r="A89" s="83" t="s">
        <v>703</v>
      </c>
      <c r="B89" s="65" t="s">
        <v>699</v>
      </c>
      <c r="C89" s="65" t="s">
        <v>397</v>
      </c>
      <c r="D89" s="65"/>
      <c r="E89" s="66" t="s">
        <v>596</v>
      </c>
      <c r="F89" s="67">
        <f>F90</f>
        <v>1009300</v>
      </c>
      <c r="G89" s="67">
        <f t="shared" si="14"/>
        <v>478598.83</v>
      </c>
      <c r="H89" s="67">
        <f t="shared" si="11"/>
        <v>47.418887347666697</v>
      </c>
    </row>
    <row r="90" spans="1:12" ht="37.5" customHeight="1">
      <c r="A90" s="83" t="s">
        <v>717</v>
      </c>
      <c r="B90" s="65" t="s">
        <v>699</v>
      </c>
      <c r="C90" s="65" t="s">
        <v>406</v>
      </c>
      <c r="D90" s="65"/>
      <c r="E90" s="66" t="s">
        <v>905</v>
      </c>
      <c r="F90" s="67">
        <f>SUM(F91:F91)</f>
        <v>1009300</v>
      </c>
      <c r="G90" s="67">
        <f>SUM(G91:G91)</f>
        <v>478598.83</v>
      </c>
      <c r="H90" s="67">
        <f t="shared" si="11"/>
        <v>47.418887347666697</v>
      </c>
    </row>
    <row r="91" spans="1:12" ht="33.75" customHeight="1">
      <c r="A91" s="83" t="s">
        <v>718</v>
      </c>
      <c r="B91" s="65" t="s">
        <v>699</v>
      </c>
      <c r="C91" s="65" t="s">
        <v>406</v>
      </c>
      <c r="D91" s="65" t="s">
        <v>598</v>
      </c>
      <c r="E91" s="66" t="s">
        <v>907</v>
      </c>
      <c r="F91" s="171">
        <v>1009300</v>
      </c>
      <c r="G91" s="171">
        <v>478598.83</v>
      </c>
      <c r="H91" s="67">
        <f t="shared" si="11"/>
        <v>47.418887347666697</v>
      </c>
      <c r="J91" s="150"/>
      <c r="K91" s="150"/>
    </row>
    <row r="92" spans="1:12" ht="40.5" customHeight="1">
      <c r="A92" s="83" t="s">
        <v>721</v>
      </c>
      <c r="B92" s="62" t="s">
        <v>719</v>
      </c>
      <c r="C92" s="62"/>
      <c r="D92" s="62"/>
      <c r="E92" s="63" t="s">
        <v>720</v>
      </c>
      <c r="F92" s="64">
        <f>F93+F98+F118</f>
        <v>11767000</v>
      </c>
      <c r="G92" s="64">
        <f>G93+G98+G118</f>
        <v>6061798.5399999991</v>
      </c>
      <c r="H92" s="64">
        <f t="shared" si="11"/>
        <v>51.515242117787018</v>
      </c>
    </row>
    <row r="93" spans="1:12" ht="33" customHeight="1">
      <c r="A93" s="83" t="s">
        <v>723</v>
      </c>
      <c r="B93" s="62" t="s">
        <v>722</v>
      </c>
      <c r="C93" s="62"/>
      <c r="D93" s="62"/>
      <c r="E93" s="63" t="s">
        <v>853</v>
      </c>
      <c r="F93" s="64">
        <f t="shared" ref="F93:G93" si="15">F94</f>
        <v>490572</v>
      </c>
      <c r="G93" s="64">
        <f t="shared" si="15"/>
        <v>204405</v>
      </c>
      <c r="H93" s="64">
        <f t="shared" si="11"/>
        <v>41.666666666666671</v>
      </c>
    </row>
    <row r="94" spans="1:12" ht="91.5" customHeight="1">
      <c r="A94" s="83" t="s">
        <v>724</v>
      </c>
      <c r="B94" s="65" t="s">
        <v>722</v>
      </c>
      <c r="C94" s="65" t="s">
        <v>407</v>
      </c>
      <c r="D94" s="65"/>
      <c r="E94" s="74" t="s">
        <v>936</v>
      </c>
      <c r="F94" s="67">
        <f t="shared" ref="F94:G96" si="16">F95</f>
        <v>490572</v>
      </c>
      <c r="G94" s="67">
        <f t="shared" si="16"/>
        <v>204405</v>
      </c>
      <c r="H94" s="67">
        <f t="shared" si="11"/>
        <v>41.666666666666671</v>
      </c>
    </row>
    <row r="95" spans="1:12" ht="50.25" customHeight="1">
      <c r="A95" s="83" t="s">
        <v>725</v>
      </c>
      <c r="B95" s="65" t="s">
        <v>722</v>
      </c>
      <c r="C95" s="65" t="s">
        <v>408</v>
      </c>
      <c r="D95" s="65"/>
      <c r="E95" s="66" t="s">
        <v>937</v>
      </c>
      <c r="F95" s="109">
        <f t="shared" si="16"/>
        <v>490572</v>
      </c>
      <c r="G95" s="109">
        <f t="shared" si="16"/>
        <v>204405</v>
      </c>
      <c r="H95" s="67">
        <f t="shared" si="11"/>
        <v>41.666666666666671</v>
      </c>
    </row>
    <row r="96" spans="1:12" ht="73.5" customHeight="1">
      <c r="A96" s="83" t="s">
        <v>727</v>
      </c>
      <c r="B96" s="65" t="s">
        <v>722</v>
      </c>
      <c r="C96" s="65" t="s">
        <v>409</v>
      </c>
      <c r="D96" s="65"/>
      <c r="E96" s="70" t="s">
        <v>726</v>
      </c>
      <c r="F96" s="109">
        <f t="shared" si="16"/>
        <v>490572</v>
      </c>
      <c r="G96" s="109">
        <f t="shared" si="16"/>
        <v>204405</v>
      </c>
      <c r="H96" s="67">
        <f t="shared" si="11"/>
        <v>41.666666666666671</v>
      </c>
    </row>
    <row r="97" spans="1:11" ht="46.5" customHeight="1">
      <c r="A97" s="83" t="s">
        <v>728</v>
      </c>
      <c r="B97" s="65" t="s">
        <v>722</v>
      </c>
      <c r="C97" s="65" t="s">
        <v>409</v>
      </c>
      <c r="D97" s="65" t="s">
        <v>607</v>
      </c>
      <c r="E97" s="66" t="s">
        <v>908</v>
      </c>
      <c r="F97" s="109">
        <v>490572</v>
      </c>
      <c r="G97" s="109">
        <v>204405</v>
      </c>
      <c r="H97" s="67">
        <f t="shared" si="11"/>
        <v>41.666666666666671</v>
      </c>
      <c r="J97" s="150"/>
      <c r="K97" s="150"/>
    </row>
    <row r="98" spans="1:11" ht="60.75" customHeight="1">
      <c r="A98" s="83" t="s">
        <v>729</v>
      </c>
      <c r="B98" s="62" t="s">
        <v>742</v>
      </c>
      <c r="C98" s="62"/>
      <c r="D98" s="62"/>
      <c r="E98" s="63" t="s">
        <v>854</v>
      </c>
      <c r="F98" s="64">
        <f>F99</f>
        <v>10790428</v>
      </c>
      <c r="G98" s="64">
        <f>G99</f>
        <v>5388021.0199999996</v>
      </c>
      <c r="H98" s="64">
        <f t="shared" si="11"/>
        <v>49.933339252159406</v>
      </c>
    </row>
    <row r="99" spans="1:11" ht="88.5" customHeight="1">
      <c r="A99" s="83" t="s">
        <v>730</v>
      </c>
      <c r="B99" s="65" t="s">
        <v>742</v>
      </c>
      <c r="C99" s="65" t="s">
        <v>407</v>
      </c>
      <c r="D99" s="65"/>
      <c r="E99" s="74" t="s">
        <v>936</v>
      </c>
      <c r="F99" s="67">
        <f>F109+F100</f>
        <v>10790428</v>
      </c>
      <c r="G99" s="67">
        <f>G109+G100</f>
        <v>5388021.0199999996</v>
      </c>
      <c r="H99" s="67">
        <f t="shared" si="11"/>
        <v>49.933339252159406</v>
      </c>
    </row>
    <row r="100" spans="1:11" ht="52.5" customHeight="1">
      <c r="A100" s="83" t="s">
        <v>731</v>
      </c>
      <c r="B100" s="65" t="s">
        <v>742</v>
      </c>
      <c r="C100" s="65" t="s">
        <v>408</v>
      </c>
      <c r="D100" s="65"/>
      <c r="E100" s="66" t="s">
        <v>937</v>
      </c>
      <c r="F100" s="109">
        <f>F101+F103+F107</f>
        <v>10317428</v>
      </c>
      <c r="G100" s="109">
        <f>G101+G103+G107</f>
        <v>5388021.0199999996</v>
      </c>
      <c r="H100" s="67">
        <f t="shared" si="11"/>
        <v>52.222521155466261</v>
      </c>
    </row>
    <row r="101" spans="1:11" ht="48.75" customHeight="1">
      <c r="A101" s="83" t="s">
        <v>732</v>
      </c>
      <c r="B101" s="65" t="s">
        <v>742</v>
      </c>
      <c r="C101" s="65" t="s">
        <v>938</v>
      </c>
      <c r="D101" s="65"/>
      <c r="E101" s="66" t="s">
        <v>939</v>
      </c>
      <c r="F101" s="109">
        <f>F102</f>
        <v>6072</v>
      </c>
      <c r="G101" s="109">
        <f>G102</f>
        <v>5000</v>
      </c>
      <c r="H101" s="67">
        <f t="shared" si="11"/>
        <v>82.345191040843218</v>
      </c>
    </row>
    <row r="102" spans="1:11" ht="46.5" customHeight="1">
      <c r="A102" s="83" t="s">
        <v>733</v>
      </c>
      <c r="B102" s="65" t="s">
        <v>742</v>
      </c>
      <c r="C102" s="65" t="s">
        <v>938</v>
      </c>
      <c r="D102" s="65" t="s">
        <v>607</v>
      </c>
      <c r="E102" s="66" t="s">
        <v>608</v>
      </c>
      <c r="F102" s="171">
        <v>6072</v>
      </c>
      <c r="G102" s="171">
        <v>5000</v>
      </c>
      <c r="H102" s="67">
        <f t="shared" si="11"/>
        <v>82.345191040843218</v>
      </c>
    </row>
    <row r="103" spans="1:11" ht="43.5" customHeight="1">
      <c r="A103" s="83" t="s">
        <v>734</v>
      </c>
      <c r="B103" s="65" t="s">
        <v>742</v>
      </c>
      <c r="C103" s="65" t="s">
        <v>410</v>
      </c>
      <c r="D103" s="65"/>
      <c r="E103" s="66" t="s">
        <v>146</v>
      </c>
      <c r="F103" s="67">
        <f>SUM(F104:F106)</f>
        <v>9959356</v>
      </c>
      <c r="G103" s="67">
        <f>SUM(G104:G106)</f>
        <v>5383021.0199999996</v>
      </c>
      <c r="H103" s="67">
        <f t="shared" si="11"/>
        <v>54.049890575254054</v>
      </c>
    </row>
    <row r="104" spans="1:11" ht="40.5" customHeight="1">
      <c r="A104" s="83" t="s">
        <v>735</v>
      </c>
      <c r="B104" s="65" t="s">
        <v>742</v>
      </c>
      <c r="C104" s="65" t="s">
        <v>410</v>
      </c>
      <c r="D104" s="65" t="s">
        <v>686</v>
      </c>
      <c r="E104" s="66" t="s">
        <v>687</v>
      </c>
      <c r="F104" s="171">
        <v>7037903</v>
      </c>
      <c r="G104" s="171">
        <v>3100684.22</v>
      </c>
      <c r="H104" s="67">
        <f t="shared" si="11"/>
        <v>44.056933151820935</v>
      </c>
    </row>
    <row r="105" spans="1:11" ht="46.5" customHeight="1">
      <c r="A105" s="83" t="s">
        <v>736</v>
      </c>
      <c r="B105" s="65" t="s">
        <v>742</v>
      </c>
      <c r="C105" s="65" t="s">
        <v>410</v>
      </c>
      <c r="D105" s="69" t="s">
        <v>607</v>
      </c>
      <c r="E105" s="66" t="s">
        <v>15</v>
      </c>
      <c r="F105" s="171">
        <v>2865453</v>
      </c>
      <c r="G105" s="171">
        <v>2254964.7999999998</v>
      </c>
      <c r="H105" s="67">
        <f t="shared" si="11"/>
        <v>78.694880006756335</v>
      </c>
    </row>
    <row r="106" spans="1:11" ht="41.25" customHeight="1">
      <c r="A106" s="83" t="s">
        <v>737</v>
      </c>
      <c r="B106" s="65" t="s">
        <v>742</v>
      </c>
      <c r="C106" s="65" t="s">
        <v>410</v>
      </c>
      <c r="D106" s="69" t="s">
        <v>623</v>
      </c>
      <c r="E106" s="66" t="s">
        <v>848</v>
      </c>
      <c r="F106" s="171">
        <v>56000</v>
      </c>
      <c r="G106" s="171">
        <v>27372</v>
      </c>
      <c r="H106" s="67">
        <f t="shared" si="11"/>
        <v>48.878571428571426</v>
      </c>
    </row>
    <row r="107" spans="1:11" ht="45.75" customHeight="1">
      <c r="A107" s="83" t="s">
        <v>738</v>
      </c>
      <c r="B107" s="65" t="s">
        <v>742</v>
      </c>
      <c r="C107" s="65" t="s">
        <v>1083</v>
      </c>
      <c r="D107" s="69"/>
      <c r="E107" s="66" t="s">
        <v>1082</v>
      </c>
      <c r="F107" s="109">
        <f>F108</f>
        <v>352000</v>
      </c>
      <c r="G107" s="109">
        <f t="shared" ref="G107" si="17">G108</f>
        <v>0</v>
      </c>
      <c r="H107" s="67">
        <f t="shared" si="11"/>
        <v>0</v>
      </c>
    </row>
    <row r="108" spans="1:11" ht="36.75" customHeight="1">
      <c r="A108" s="83" t="s">
        <v>739</v>
      </c>
      <c r="B108" s="65" t="s">
        <v>742</v>
      </c>
      <c r="C108" s="65" t="s">
        <v>1083</v>
      </c>
      <c r="D108" s="69" t="s">
        <v>607</v>
      </c>
      <c r="E108" s="66" t="s">
        <v>608</v>
      </c>
      <c r="F108" s="171">
        <v>352000</v>
      </c>
      <c r="G108" s="171">
        <v>0</v>
      </c>
      <c r="H108" s="67">
        <f t="shared" si="11"/>
        <v>0</v>
      </c>
    </row>
    <row r="109" spans="1:11" ht="59.25" customHeight="1">
      <c r="A109" s="83" t="s">
        <v>740</v>
      </c>
      <c r="B109" s="65" t="s">
        <v>742</v>
      </c>
      <c r="C109" s="65" t="s">
        <v>411</v>
      </c>
      <c r="D109" s="65"/>
      <c r="E109" s="66" t="s">
        <v>145</v>
      </c>
      <c r="F109" s="109">
        <f>F110+F112+F114+F116</f>
        <v>473000</v>
      </c>
      <c r="G109" s="109">
        <f t="shared" ref="G109" si="18">G110+G112+G114+G116</f>
        <v>0</v>
      </c>
      <c r="H109" s="67">
        <f t="shared" si="11"/>
        <v>0</v>
      </c>
    </row>
    <row r="110" spans="1:11" ht="36.75" customHeight="1">
      <c r="A110" s="83" t="s">
        <v>741</v>
      </c>
      <c r="B110" s="65" t="s">
        <v>742</v>
      </c>
      <c r="C110" s="65" t="s">
        <v>494</v>
      </c>
      <c r="D110" s="65"/>
      <c r="E110" s="66" t="s">
        <v>495</v>
      </c>
      <c r="F110" s="109">
        <f>F111</f>
        <v>100000</v>
      </c>
      <c r="G110" s="109">
        <f t="shared" ref="G110" si="19">G111</f>
        <v>0</v>
      </c>
      <c r="H110" s="67">
        <f t="shared" si="11"/>
        <v>0</v>
      </c>
    </row>
    <row r="111" spans="1:11" ht="60.75" customHeight="1">
      <c r="A111" s="83" t="s">
        <v>743</v>
      </c>
      <c r="B111" s="65" t="s">
        <v>742</v>
      </c>
      <c r="C111" s="65" t="s">
        <v>494</v>
      </c>
      <c r="D111" s="65" t="s">
        <v>607</v>
      </c>
      <c r="E111" s="66" t="s">
        <v>608</v>
      </c>
      <c r="F111" s="171">
        <v>100000</v>
      </c>
      <c r="G111" s="171">
        <v>0</v>
      </c>
      <c r="H111" s="67">
        <f t="shared" si="11"/>
        <v>0</v>
      </c>
    </row>
    <row r="112" spans="1:11" ht="95.25" customHeight="1">
      <c r="A112" s="83" t="s">
        <v>744</v>
      </c>
      <c r="B112" s="65" t="s">
        <v>742</v>
      </c>
      <c r="C112" s="65" t="s">
        <v>412</v>
      </c>
      <c r="D112" s="65"/>
      <c r="E112" s="66" t="s">
        <v>948</v>
      </c>
      <c r="F112" s="109">
        <f>F113</f>
        <v>263000</v>
      </c>
      <c r="G112" s="109">
        <f>G113</f>
        <v>0</v>
      </c>
      <c r="H112" s="67">
        <f t="shared" si="11"/>
        <v>0</v>
      </c>
    </row>
    <row r="113" spans="1:11" ht="43.5" customHeight="1">
      <c r="A113" s="83" t="s">
        <v>745</v>
      </c>
      <c r="B113" s="65" t="s">
        <v>742</v>
      </c>
      <c r="C113" s="65" t="s">
        <v>412</v>
      </c>
      <c r="D113" s="65" t="s">
        <v>607</v>
      </c>
      <c r="E113" s="66" t="s">
        <v>15</v>
      </c>
      <c r="F113" s="171">
        <v>263000</v>
      </c>
      <c r="G113" s="171">
        <v>0</v>
      </c>
      <c r="H113" s="67">
        <f t="shared" si="11"/>
        <v>0</v>
      </c>
    </row>
    <row r="114" spans="1:11" ht="75.75" customHeight="1">
      <c r="A114" s="83" t="s">
        <v>746</v>
      </c>
      <c r="B114" s="65" t="s">
        <v>742</v>
      </c>
      <c r="C114" s="65" t="s">
        <v>496</v>
      </c>
      <c r="D114" s="65"/>
      <c r="E114" s="70" t="s">
        <v>192</v>
      </c>
      <c r="F114" s="67">
        <f>SUM(F115:F115)</f>
        <v>60000</v>
      </c>
      <c r="G114" s="67">
        <f>SUM(G115:G115)</f>
        <v>0</v>
      </c>
      <c r="H114" s="67">
        <f t="shared" si="11"/>
        <v>0</v>
      </c>
    </row>
    <row r="115" spans="1:11" ht="32.25" customHeight="1">
      <c r="A115" s="83" t="s">
        <v>747</v>
      </c>
      <c r="B115" s="65" t="s">
        <v>742</v>
      </c>
      <c r="C115" s="65" t="s">
        <v>496</v>
      </c>
      <c r="D115" s="65" t="s">
        <v>751</v>
      </c>
      <c r="E115" s="70" t="s">
        <v>752</v>
      </c>
      <c r="F115" s="171">
        <v>60000</v>
      </c>
      <c r="G115" s="171">
        <v>0</v>
      </c>
      <c r="H115" s="67">
        <f t="shared" si="11"/>
        <v>0</v>
      </c>
    </row>
    <row r="116" spans="1:11" ht="48.75" customHeight="1">
      <c r="A116" s="83" t="s">
        <v>748</v>
      </c>
      <c r="B116" s="65" t="s">
        <v>742</v>
      </c>
      <c r="C116" s="65" t="s">
        <v>497</v>
      </c>
      <c r="D116" s="65"/>
      <c r="E116" s="66" t="s">
        <v>498</v>
      </c>
      <c r="F116" s="109">
        <f>F117</f>
        <v>50000</v>
      </c>
      <c r="G116" s="109">
        <f>G117</f>
        <v>0</v>
      </c>
      <c r="H116" s="67">
        <f t="shared" si="11"/>
        <v>0</v>
      </c>
    </row>
    <row r="117" spans="1:11" ht="33" customHeight="1">
      <c r="A117" s="83" t="s">
        <v>749</v>
      </c>
      <c r="B117" s="65" t="s">
        <v>742</v>
      </c>
      <c r="C117" s="65" t="s">
        <v>497</v>
      </c>
      <c r="D117" s="65" t="s">
        <v>607</v>
      </c>
      <c r="E117" s="66" t="s">
        <v>15</v>
      </c>
      <c r="F117" s="171">
        <v>50000</v>
      </c>
      <c r="G117" s="171">
        <v>0</v>
      </c>
      <c r="H117" s="67">
        <f t="shared" si="11"/>
        <v>0</v>
      </c>
    </row>
    <row r="118" spans="1:11" ht="43.5" customHeight="1">
      <c r="A118" s="83" t="s">
        <v>750</v>
      </c>
      <c r="B118" s="62" t="s">
        <v>753</v>
      </c>
      <c r="C118" s="65"/>
      <c r="D118" s="65"/>
      <c r="E118" s="75" t="s">
        <v>754</v>
      </c>
      <c r="F118" s="64">
        <f>F119+F126</f>
        <v>486000</v>
      </c>
      <c r="G118" s="64">
        <f>G119+G126</f>
        <v>469372.52</v>
      </c>
      <c r="H118" s="64">
        <f t="shared" si="11"/>
        <v>96.578707818930042</v>
      </c>
    </row>
    <row r="119" spans="1:11" ht="50.25" customHeight="1">
      <c r="A119" s="83" t="s">
        <v>686</v>
      </c>
      <c r="B119" s="65" t="s">
        <v>753</v>
      </c>
      <c r="C119" s="65" t="s">
        <v>413</v>
      </c>
      <c r="D119" s="65"/>
      <c r="E119" s="66" t="s">
        <v>195</v>
      </c>
      <c r="F119" s="67">
        <f>F120+F124+F122</f>
        <v>41000</v>
      </c>
      <c r="G119" s="67">
        <f>G120+G124+G122</f>
        <v>30000</v>
      </c>
      <c r="H119" s="67">
        <f t="shared" si="11"/>
        <v>73.170731707317074</v>
      </c>
    </row>
    <row r="120" spans="1:11" ht="63.75" customHeight="1">
      <c r="A120" s="83" t="s">
        <v>755</v>
      </c>
      <c r="B120" s="65" t="s">
        <v>753</v>
      </c>
      <c r="C120" s="65" t="s">
        <v>414</v>
      </c>
      <c r="D120" s="65"/>
      <c r="E120" s="66" t="s">
        <v>196</v>
      </c>
      <c r="F120" s="67">
        <f>F121</f>
        <v>10000</v>
      </c>
      <c r="G120" s="67">
        <f>G121</f>
        <v>0</v>
      </c>
      <c r="H120" s="67">
        <f t="shared" si="11"/>
        <v>0</v>
      </c>
    </row>
    <row r="121" spans="1:11" ht="63.75" customHeight="1">
      <c r="A121" s="83" t="s">
        <v>756</v>
      </c>
      <c r="B121" s="65" t="s">
        <v>753</v>
      </c>
      <c r="C121" s="65" t="s">
        <v>414</v>
      </c>
      <c r="D121" s="65" t="s">
        <v>500</v>
      </c>
      <c r="E121" s="66" t="s">
        <v>1047</v>
      </c>
      <c r="F121" s="171">
        <v>10000</v>
      </c>
      <c r="G121" s="171">
        <v>0</v>
      </c>
      <c r="H121" s="67">
        <f t="shared" si="11"/>
        <v>0</v>
      </c>
    </row>
    <row r="122" spans="1:11" ht="60.75" customHeight="1">
      <c r="A122" s="83" t="s">
        <v>757</v>
      </c>
      <c r="B122" s="65" t="s">
        <v>753</v>
      </c>
      <c r="C122" s="65" t="s">
        <v>1045</v>
      </c>
      <c r="D122" s="65"/>
      <c r="E122" s="66" t="s">
        <v>1044</v>
      </c>
      <c r="F122" s="109">
        <f>F123</f>
        <v>30000</v>
      </c>
      <c r="G122" s="109">
        <f>G123</f>
        <v>30000</v>
      </c>
      <c r="H122" s="67">
        <f t="shared" si="11"/>
        <v>100</v>
      </c>
    </row>
    <row r="123" spans="1:11" ht="41.25" customHeight="1">
      <c r="A123" s="83" t="s">
        <v>758</v>
      </c>
      <c r="B123" s="65" t="s">
        <v>753</v>
      </c>
      <c r="C123" s="65" t="s">
        <v>1045</v>
      </c>
      <c r="D123" s="65" t="s">
        <v>607</v>
      </c>
      <c r="E123" s="66" t="s">
        <v>608</v>
      </c>
      <c r="F123" s="171">
        <v>30000</v>
      </c>
      <c r="G123" s="171">
        <v>30000</v>
      </c>
      <c r="H123" s="67">
        <f t="shared" si="11"/>
        <v>100</v>
      </c>
    </row>
    <row r="124" spans="1:11" ht="61.5" customHeight="1">
      <c r="A124" s="83" t="s">
        <v>759</v>
      </c>
      <c r="B124" s="65" t="s">
        <v>753</v>
      </c>
      <c r="C124" s="65" t="s">
        <v>198</v>
      </c>
      <c r="D124" s="65"/>
      <c r="E124" s="66" t="s">
        <v>197</v>
      </c>
      <c r="F124" s="109">
        <f>F125</f>
        <v>1000</v>
      </c>
      <c r="G124" s="109">
        <f>G125</f>
        <v>0</v>
      </c>
      <c r="H124" s="67">
        <f t="shared" si="11"/>
        <v>0</v>
      </c>
    </row>
    <row r="125" spans="1:11" ht="33" customHeight="1">
      <c r="A125" s="83" t="s">
        <v>963</v>
      </c>
      <c r="B125" s="65" t="s">
        <v>753</v>
      </c>
      <c r="C125" s="65" t="s">
        <v>198</v>
      </c>
      <c r="D125" s="65" t="s">
        <v>751</v>
      </c>
      <c r="E125" s="66" t="s">
        <v>752</v>
      </c>
      <c r="F125" s="171">
        <v>1000</v>
      </c>
      <c r="G125" s="171">
        <v>0</v>
      </c>
      <c r="H125" s="67">
        <f t="shared" si="11"/>
        <v>0</v>
      </c>
    </row>
    <row r="126" spans="1:11" ht="121.5" customHeight="1">
      <c r="A126" s="83" t="s">
        <v>964</v>
      </c>
      <c r="B126" s="65" t="s">
        <v>753</v>
      </c>
      <c r="C126" s="65" t="s">
        <v>415</v>
      </c>
      <c r="D126" s="65"/>
      <c r="E126" s="66" t="s">
        <v>1187</v>
      </c>
      <c r="F126" s="109">
        <f>F127</f>
        <v>445000</v>
      </c>
      <c r="G126" s="109">
        <f>G127</f>
        <v>439372.52</v>
      </c>
      <c r="H126" s="67">
        <f t="shared" si="11"/>
        <v>98.735397752808993</v>
      </c>
    </row>
    <row r="127" spans="1:11" ht="60.75" customHeight="1">
      <c r="A127" s="83" t="s">
        <v>764</v>
      </c>
      <c r="B127" s="65" t="s">
        <v>753</v>
      </c>
      <c r="C127" s="65" t="s">
        <v>212</v>
      </c>
      <c r="D127" s="65"/>
      <c r="E127" s="66" t="s">
        <v>213</v>
      </c>
      <c r="F127" s="109">
        <f>F128+F130</f>
        <v>445000</v>
      </c>
      <c r="G127" s="109">
        <f>G128+G130</f>
        <v>439372.52</v>
      </c>
      <c r="H127" s="67">
        <f t="shared" si="11"/>
        <v>98.735397752808993</v>
      </c>
    </row>
    <row r="128" spans="1:11" ht="84" customHeight="1">
      <c r="A128" s="83" t="s">
        <v>765</v>
      </c>
      <c r="B128" s="65" t="s">
        <v>753</v>
      </c>
      <c r="C128" s="65" t="s">
        <v>211</v>
      </c>
      <c r="D128" s="65"/>
      <c r="E128" s="66" t="s">
        <v>210</v>
      </c>
      <c r="F128" s="109">
        <f>F129</f>
        <v>5000</v>
      </c>
      <c r="G128" s="109">
        <f>G129</f>
        <v>0</v>
      </c>
      <c r="H128" s="67">
        <f t="shared" si="11"/>
        <v>0</v>
      </c>
      <c r="J128" s="150"/>
      <c r="K128" s="150"/>
    </row>
    <row r="129" spans="1:8" ht="47.25" customHeight="1">
      <c r="A129" s="83" t="s">
        <v>598</v>
      </c>
      <c r="B129" s="65" t="s">
        <v>753</v>
      </c>
      <c r="C129" s="65" t="s">
        <v>211</v>
      </c>
      <c r="D129" s="65" t="s">
        <v>607</v>
      </c>
      <c r="E129" s="66" t="s">
        <v>608</v>
      </c>
      <c r="F129" s="171">
        <v>5000</v>
      </c>
      <c r="G129" s="171">
        <v>0</v>
      </c>
      <c r="H129" s="67">
        <f t="shared" si="11"/>
        <v>0</v>
      </c>
    </row>
    <row r="130" spans="1:8" ht="55.5" customHeight="1">
      <c r="A130" s="83" t="s">
        <v>767</v>
      </c>
      <c r="B130" s="65" t="s">
        <v>753</v>
      </c>
      <c r="C130" s="65" t="s">
        <v>215</v>
      </c>
      <c r="D130" s="65"/>
      <c r="E130" s="66" t="s">
        <v>214</v>
      </c>
      <c r="F130" s="109">
        <f>F131</f>
        <v>440000</v>
      </c>
      <c r="G130" s="109">
        <f>G131</f>
        <v>439372.52</v>
      </c>
      <c r="H130" s="67">
        <f t="shared" si="11"/>
        <v>99.85739090909091</v>
      </c>
    </row>
    <row r="131" spans="1:8" ht="42.75" customHeight="1">
      <c r="A131" s="83" t="s">
        <v>770</v>
      </c>
      <c r="B131" s="65" t="s">
        <v>753</v>
      </c>
      <c r="C131" s="65" t="s">
        <v>215</v>
      </c>
      <c r="D131" s="65" t="s">
        <v>607</v>
      </c>
      <c r="E131" s="66" t="s">
        <v>608</v>
      </c>
      <c r="F131" s="171">
        <v>440000</v>
      </c>
      <c r="G131" s="171">
        <v>439372.52</v>
      </c>
      <c r="H131" s="67">
        <f t="shared" si="11"/>
        <v>99.85739090909091</v>
      </c>
    </row>
    <row r="132" spans="1:8" ht="33" customHeight="1">
      <c r="A132" s="83" t="s">
        <v>771</v>
      </c>
      <c r="B132" s="62" t="s">
        <v>760</v>
      </c>
      <c r="C132" s="62"/>
      <c r="D132" s="62"/>
      <c r="E132" s="63" t="s">
        <v>761</v>
      </c>
      <c r="F132" s="64">
        <f>F133+F142+F149+F154+F159+F176+F184</f>
        <v>62981470.020000003</v>
      </c>
      <c r="G132" s="64">
        <f>G133+G142+G149+G154+G159+G176+G184</f>
        <v>5135657.8100000005</v>
      </c>
      <c r="H132" s="64">
        <f t="shared" si="11"/>
        <v>8.1542361719552634</v>
      </c>
    </row>
    <row r="133" spans="1:8" ht="36" customHeight="1">
      <c r="A133" s="83" t="s">
        <v>773</v>
      </c>
      <c r="B133" s="62" t="s">
        <v>762</v>
      </c>
      <c r="C133" s="62"/>
      <c r="D133" s="62"/>
      <c r="E133" s="63" t="s">
        <v>763</v>
      </c>
      <c r="F133" s="64">
        <f>F134+F137</f>
        <v>524200</v>
      </c>
      <c r="G133" s="64">
        <f>G134+G137</f>
        <v>0</v>
      </c>
      <c r="H133" s="64">
        <f t="shared" si="11"/>
        <v>0</v>
      </c>
    </row>
    <row r="134" spans="1:8" ht="73.5" customHeight="1">
      <c r="A134" s="83" t="s">
        <v>774</v>
      </c>
      <c r="B134" s="65" t="s">
        <v>762</v>
      </c>
      <c r="C134" s="65" t="s">
        <v>416</v>
      </c>
      <c r="D134" s="65"/>
      <c r="E134" s="66" t="s">
        <v>1024</v>
      </c>
      <c r="F134" s="67">
        <f t="shared" ref="F134:G135" si="20">F135</f>
        <v>60000</v>
      </c>
      <c r="G134" s="67">
        <f t="shared" si="20"/>
        <v>0</v>
      </c>
      <c r="H134" s="67">
        <f t="shared" si="11"/>
        <v>0</v>
      </c>
    </row>
    <row r="135" spans="1:8" ht="67.5" customHeight="1">
      <c r="A135" s="83" t="s">
        <v>775</v>
      </c>
      <c r="B135" s="65" t="s">
        <v>762</v>
      </c>
      <c r="C135" s="65" t="s">
        <v>417</v>
      </c>
      <c r="D135" s="65"/>
      <c r="E135" s="66" t="s">
        <v>513</v>
      </c>
      <c r="F135" s="109">
        <f t="shared" si="20"/>
        <v>60000</v>
      </c>
      <c r="G135" s="109">
        <f t="shared" si="20"/>
        <v>0</v>
      </c>
      <c r="H135" s="67">
        <f t="shared" si="11"/>
        <v>0</v>
      </c>
    </row>
    <row r="136" spans="1:8" ht="64.5" customHeight="1">
      <c r="A136" s="83" t="s">
        <v>777</v>
      </c>
      <c r="B136" s="65" t="s">
        <v>762</v>
      </c>
      <c r="C136" s="65" t="s">
        <v>417</v>
      </c>
      <c r="D136" s="65" t="s">
        <v>766</v>
      </c>
      <c r="E136" s="70" t="s">
        <v>227</v>
      </c>
      <c r="F136" s="171">
        <v>60000</v>
      </c>
      <c r="G136" s="171">
        <v>0</v>
      </c>
      <c r="H136" s="67">
        <f t="shared" si="11"/>
        <v>0</v>
      </c>
    </row>
    <row r="137" spans="1:8" ht="39.75" customHeight="1">
      <c r="A137" s="83" t="s">
        <v>779</v>
      </c>
      <c r="B137" s="65" t="s">
        <v>762</v>
      </c>
      <c r="C137" s="65" t="s">
        <v>397</v>
      </c>
      <c r="D137" s="65"/>
      <c r="E137" s="66" t="s">
        <v>596</v>
      </c>
      <c r="F137" s="109">
        <f>F138+F140</f>
        <v>464200</v>
      </c>
      <c r="G137" s="109">
        <f>G138+G140</f>
        <v>0</v>
      </c>
      <c r="H137" s="67">
        <f t="shared" si="11"/>
        <v>0</v>
      </c>
    </row>
    <row r="138" spans="1:8" ht="57">
      <c r="A138" s="83" t="s">
        <v>780</v>
      </c>
      <c r="B138" s="65" t="s">
        <v>762</v>
      </c>
      <c r="C138" s="65" t="s">
        <v>418</v>
      </c>
      <c r="D138" s="65"/>
      <c r="E138" s="70" t="s">
        <v>226</v>
      </c>
      <c r="F138" s="109">
        <f t="shared" ref="F138:G140" si="21">F139</f>
        <v>386700</v>
      </c>
      <c r="G138" s="109">
        <f t="shared" si="21"/>
        <v>0</v>
      </c>
      <c r="H138" s="67">
        <f t="shared" ref="H138:H201" si="22">G138/F138*100</f>
        <v>0</v>
      </c>
    </row>
    <row r="139" spans="1:8" ht="37.5" customHeight="1">
      <c r="A139" s="83" t="s">
        <v>781</v>
      </c>
      <c r="B139" s="65" t="s">
        <v>762</v>
      </c>
      <c r="C139" s="65" t="s">
        <v>418</v>
      </c>
      <c r="D139" s="65" t="s">
        <v>607</v>
      </c>
      <c r="E139" s="66" t="s">
        <v>608</v>
      </c>
      <c r="F139" s="171">
        <v>386700</v>
      </c>
      <c r="G139" s="171">
        <v>0</v>
      </c>
      <c r="H139" s="67">
        <f t="shared" si="22"/>
        <v>0</v>
      </c>
    </row>
    <row r="140" spans="1:8" s="10" customFormat="1" ht="77.25" customHeight="1">
      <c r="A140" s="83" t="s">
        <v>782</v>
      </c>
      <c r="B140" s="65" t="s">
        <v>762</v>
      </c>
      <c r="C140" s="65" t="s">
        <v>910</v>
      </c>
      <c r="D140" s="65"/>
      <c r="E140" s="66" t="s">
        <v>911</v>
      </c>
      <c r="F140" s="109">
        <f t="shared" si="21"/>
        <v>77500</v>
      </c>
      <c r="G140" s="109">
        <f t="shared" si="21"/>
        <v>0</v>
      </c>
      <c r="H140" s="67">
        <f t="shared" si="22"/>
        <v>0</v>
      </c>
    </row>
    <row r="141" spans="1:8" s="10" customFormat="1" ht="40.5" customHeight="1">
      <c r="A141" s="83" t="s">
        <v>783</v>
      </c>
      <c r="B141" s="65" t="s">
        <v>762</v>
      </c>
      <c r="C141" s="65" t="s">
        <v>910</v>
      </c>
      <c r="D141" s="65" t="s">
        <v>607</v>
      </c>
      <c r="E141" s="66" t="s">
        <v>15</v>
      </c>
      <c r="F141" s="171">
        <v>77500</v>
      </c>
      <c r="G141" s="171">
        <v>0</v>
      </c>
      <c r="H141" s="67">
        <f t="shared" si="22"/>
        <v>0</v>
      </c>
    </row>
    <row r="142" spans="1:8" s="10" customFormat="1" ht="36" customHeight="1">
      <c r="A142" s="83" t="s">
        <v>784</v>
      </c>
      <c r="B142" s="62" t="s">
        <v>768</v>
      </c>
      <c r="C142" s="65"/>
      <c r="D142" s="65"/>
      <c r="E142" s="76" t="s">
        <v>769</v>
      </c>
      <c r="F142" s="64">
        <f t="shared" ref="F142:G143" si="23">F143</f>
        <v>1924000</v>
      </c>
      <c r="G142" s="64">
        <f t="shared" si="23"/>
        <v>502018.78</v>
      </c>
      <c r="H142" s="64">
        <f t="shared" si="22"/>
        <v>26.092452182952186</v>
      </c>
    </row>
    <row r="143" spans="1:8" s="10" customFormat="1" ht="54.75" customHeight="1">
      <c r="A143" s="83" t="s">
        <v>785</v>
      </c>
      <c r="B143" s="65" t="s">
        <v>768</v>
      </c>
      <c r="C143" s="65" t="s">
        <v>419</v>
      </c>
      <c r="D143" s="65"/>
      <c r="E143" s="66" t="s">
        <v>1025</v>
      </c>
      <c r="F143" s="67">
        <f t="shared" si="23"/>
        <v>1924000</v>
      </c>
      <c r="G143" s="67">
        <f t="shared" si="23"/>
        <v>502018.78</v>
      </c>
      <c r="H143" s="67">
        <f t="shared" si="22"/>
        <v>26.092452182952186</v>
      </c>
    </row>
    <row r="144" spans="1:8" s="10" customFormat="1" ht="43.5" customHeight="1">
      <c r="A144" s="83" t="s">
        <v>786</v>
      </c>
      <c r="B144" s="65" t="s">
        <v>768</v>
      </c>
      <c r="C144" s="65" t="s">
        <v>420</v>
      </c>
      <c r="D144" s="65"/>
      <c r="E144" s="66" t="s">
        <v>1026</v>
      </c>
      <c r="F144" s="109">
        <f>F145+F147</f>
        <v>1924000</v>
      </c>
      <c r="G144" s="109">
        <f>G145+G147</f>
        <v>502018.78</v>
      </c>
      <c r="H144" s="67">
        <f t="shared" si="22"/>
        <v>26.092452182952186</v>
      </c>
    </row>
    <row r="145" spans="1:8" s="10" customFormat="1" ht="29.25" customHeight="1">
      <c r="A145" s="83" t="s">
        <v>789</v>
      </c>
      <c r="B145" s="65" t="s">
        <v>768</v>
      </c>
      <c r="C145" s="65" t="s">
        <v>421</v>
      </c>
      <c r="D145" s="65"/>
      <c r="E145" s="66" t="s">
        <v>776</v>
      </c>
      <c r="F145" s="109">
        <f>F146</f>
        <v>1324000</v>
      </c>
      <c r="G145" s="109">
        <f>G146</f>
        <v>502018.78</v>
      </c>
      <c r="H145" s="67">
        <f t="shared" si="22"/>
        <v>37.916826283987923</v>
      </c>
    </row>
    <row r="146" spans="1:8" s="10" customFormat="1" ht="42.75" customHeight="1">
      <c r="A146" s="83" t="s">
        <v>790</v>
      </c>
      <c r="B146" s="65" t="s">
        <v>768</v>
      </c>
      <c r="C146" s="65" t="s">
        <v>421</v>
      </c>
      <c r="D146" s="65" t="s">
        <v>607</v>
      </c>
      <c r="E146" s="66" t="s">
        <v>608</v>
      </c>
      <c r="F146" s="171">
        <v>1324000</v>
      </c>
      <c r="G146" s="171">
        <v>502018.78</v>
      </c>
      <c r="H146" s="67">
        <f t="shared" si="22"/>
        <v>37.916826283987923</v>
      </c>
    </row>
    <row r="147" spans="1:8" s="10" customFormat="1" ht="36.75" customHeight="1">
      <c r="A147" s="83" t="s">
        <v>965</v>
      </c>
      <c r="B147" s="65" t="s">
        <v>768</v>
      </c>
      <c r="C147" s="65" t="s">
        <v>1067</v>
      </c>
      <c r="D147" s="65"/>
      <c r="E147" s="160" t="s">
        <v>1066</v>
      </c>
      <c r="F147" s="109">
        <f>F148</f>
        <v>600000</v>
      </c>
      <c r="G147" s="109">
        <f>G148</f>
        <v>0</v>
      </c>
      <c r="H147" s="67">
        <f t="shared" si="22"/>
        <v>0</v>
      </c>
    </row>
    <row r="148" spans="1:8" s="10" customFormat="1" ht="38.25" customHeight="1">
      <c r="A148" s="83" t="s">
        <v>966</v>
      </c>
      <c r="B148" s="65" t="s">
        <v>768</v>
      </c>
      <c r="C148" s="65" t="s">
        <v>1067</v>
      </c>
      <c r="D148" s="65" t="s">
        <v>607</v>
      </c>
      <c r="E148" s="66" t="s">
        <v>15</v>
      </c>
      <c r="F148" s="171">
        <v>600000</v>
      </c>
      <c r="G148" s="171">
        <v>0</v>
      </c>
      <c r="H148" s="67">
        <f t="shared" si="22"/>
        <v>0</v>
      </c>
    </row>
    <row r="149" spans="1:8" s="10" customFormat="1" ht="36" customHeight="1">
      <c r="A149" s="83" t="s">
        <v>967</v>
      </c>
      <c r="B149" s="62" t="s">
        <v>519</v>
      </c>
      <c r="C149" s="65"/>
      <c r="D149" s="65"/>
      <c r="E149" s="76" t="s">
        <v>844</v>
      </c>
      <c r="F149" s="110">
        <f>F150</f>
        <v>159000</v>
      </c>
      <c r="G149" s="110">
        <f t="shared" ref="G149:G152" si="24">G150</f>
        <v>23052.78</v>
      </c>
      <c r="H149" s="64">
        <f t="shared" si="22"/>
        <v>14.498603773584906</v>
      </c>
    </row>
    <row r="150" spans="1:8" s="10" customFormat="1" ht="56.25" customHeight="1">
      <c r="A150" s="83" t="s">
        <v>968</v>
      </c>
      <c r="B150" s="65" t="s">
        <v>519</v>
      </c>
      <c r="C150" s="65" t="s">
        <v>419</v>
      </c>
      <c r="D150" s="65"/>
      <c r="E150" s="66" t="s">
        <v>1027</v>
      </c>
      <c r="F150" s="109">
        <f>F151</f>
        <v>159000</v>
      </c>
      <c r="G150" s="109">
        <f t="shared" si="24"/>
        <v>23052.78</v>
      </c>
      <c r="H150" s="67">
        <f t="shared" si="22"/>
        <v>14.498603773584906</v>
      </c>
    </row>
    <row r="151" spans="1:8" s="10" customFormat="1" ht="42.75" customHeight="1">
      <c r="A151" s="83" t="s">
        <v>969</v>
      </c>
      <c r="B151" s="65" t="s">
        <v>519</v>
      </c>
      <c r="C151" s="65" t="s">
        <v>521</v>
      </c>
      <c r="D151" s="65"/>
      <c r="E151" s="66" t="s">
        <v>170</v>
      </c>
      <c r="F151" s="109">
        <f>F152</f>
        <v>159000</v>
      </c>
      <c r="G151" s="109">
        <f t="shared" si="24"/>
        <v>23052.78</v>
      </c>
      <c r="H151" s="67">
        <f t="shared" si="22"/>
        <v>14.498603773584906</v>
      </c>
    </row>
    <row r="152" spans="1:8" s="10" customFormat="1" ht="35.25" customHeight="1">
      <c r="A152" s="83" t="s">
        <v>792</v>
      </c>
      <c r="B152" s="65" t="s">
        <v>519</v>
      </c>
      <c r="C152" s="65" t="s">
        <v>522</v>
      </c>
      <c r="D152" s="65"/>
      <c r="E152" s="77" t="s">
        <v>520</v>
      </c>
      <c r="F152" s="109">
        <f>F153</f>
        <v>159000</v>
      </c>
      <c r="G152" s="109">
        <f t="shared" si="24"/>
        <v>23052.78</v>
      </c>
      <c r="H152" s="67">
        <f t="shared" si="22"/>
        <v>14.498603773584906</v>
      </c>
    </row>
    <row r="153" spans="1:8" s="10" customFormat="1" ht="43.5" customHeight="1">
      <c r="A153" s="83" t="s">
        <v>793</v>
      </c>
      <c r="B153" s="65" t="s">
        <v>519</v>
      </c>
      <c r="C153" s="65" t="s">
        <v>522</v>
      </c>
      <c r="D153" s="65" t="s">
        <v>607</v>
      </c>
      <c r="E153" s="66" t="s">
        <v>608</v>
      </c>
      <c r="F153" s="171">
        <v>159000</v>
      </c>
      <c r="G153" s="171">
        <v>23052.78</v>
      </c>
      <c r="H153" s="67">
        <f t="shared" si="22"/>
        <v>14.498603773584906</v>
      </c>
    </row>
    <row r="154" spans="1:8" s="10" customFormat="1" ht="30" customHeight="1">
      <c r="A154" s="83" t="s">
        <v>794</v>
      </c>
      <c r="B154" s="62" t="s">
        <v>486</v>
      </c>
      <c r="C154" s="62"/>
      <c r="D154" s="62"/>
      <c r="E154" s="63" t="s">
        <v>492</v>
      </c>
      <c r="F154" s="110">
        <f>F155</f>
        <v>1967000</v>
      </c>
      <c r="G154" s="110">
        <f t="shared" ref="G154:G157" si="25">G155</f>
        <v>809600</v>
      </c>
      <c r="H154" s="64">
        <f t="shared" si="22"/>
        <v>41.159125571936961</v>
      </c>
    </row>
    <row r="155" spans="1:8" s="10" customFormat="1" ht="42.75" customHeight="1">
      <c r="A155" s="83" t="s">
        <v>795</v>
      </c>
      <c r="B155" s="65" t="s">
        <v>486</v>
      </c>
      <c r="C155" s="65" t="s">
        <v>422</v>
      </c>
      <c r="D155" s="62"/>
      <c r="E155" s="66" t="s">
        <v>1028</v>
      </c>
      <c r="F155" s="109">
        <f>F156</f>
        <v>1967000</v>
      </c>
      <c r="G155" s="109">
        <f t="shared" si="25"/>
        <v>809600</v>
      </c>
      <c r="H155" s="67">
        <f t="shared" si="22"/>
        <v>41.159125571936961</v>
      </c>
    </row>
    <row r="156" spans="1:8" s="10" customFormat="1" ht="39.75" customHeight="1">
      <c r="A156" s="83" t="s">
        <v>796</v>
      </c>
      <c r="B156" s="65" t="s">
        <v>486</v>
      </c>
      <c r="C156" s="65" t="s">
        <v>423</v>
      </c>
      <c r="D156" s="62"/>
      <c r="E156" s="80" t="s">
        <v>1030</v>
      </c>
      <c r="F156" s="109">
        <f>F157</f>
        <v>1967000</v>
      </c>
      <c r="G156" s="109">
        <f t="shared" si="25"/>
        <v>809600</v>
      </c>
      <c r="H156" s="67">
        <f t="shared" si="22"/>
        <v>41.159125571936961</v>
      </c>
    </row>
    <row r="157" spans="1:8" s="10" customFormat="1" ht="41.25" customHeight="1">
      <c r="A157" s="83" t="s">
        <v>797</v>
      </c>
      <c r="B157" s="65" t="s">
        <v>486</v>
      </c>
      <c r="C157" s="65" t="s">
        <v>530</v>
      </c>
      <c r="D157" s="62"/>
      <c r="E157" s="66" t="s">
        <v>499</v>
      </c>
      <c r="F157" s="109">
        <f>F158</f>
        <v>1967000</v>
      </c>
      <c r="G157" s="109">
        <f t="shared" si="25"/>
        <v>809600</v>
      </c>
      <c r="H157" s="67">
        <f t="shared" si="22"/>
        <v>41.159125571936961</v>
      </c>
    </row>
    <row r="158" spans="1:8" s="10" customFormat="1" ht="49.5" customHeight="1">
      <c r="A158" s="83" t="s">
        <v>798</v>
      </c>
      <c r="B158" s="65" t="s">
        <v>486</v>
      </c>
      <c r="C158" s="65" t="s">
        <v>530</v>
      </c>
      <c r="D158" s="65" t="s">
        <v>607</v>
      </c>
      <c r="E158" s="66" t="s">
        <v>15</v>
      </c>
      <c r="F158" s="171">
        <v>1967000</v>
      </c>
      <c r="G158" s="171">
        <v>809600</v>
      </c>
      <c r="H158" s="67">
        <f t="shared" si="22"/>
        <v>41.159125571936961</v>
      </c>
    </row>
    <row r="159" spans="1:8" s="10" customFormat="1" ht="35.25" customHeight="1">
      <c r="A159" s="83" t="s">
        <v>799</v>
      </c>
      <c r="B159" s="62" t="s">
        <v>787</v>
      </c>
      <c r="C159" s="62"/>
      <c r="D159" s="62"/>
      <c r="E159" s="63" t="s">
        <v>788</v>
      </c>
      <c r="F159" s="64">
        <f>F160</f>
        <v>56779033.020000003</v>
      </c>
      <c r="G159" s="64">
        <f>G160</f>
        <v>3580000</v>
      </c>
      <c r="H159" s="64">
        <f t="shared" si="22"/>
        <v>6.3051443633056783</v>
      </c>
    </row>
    <row r="160" spans="1:8" s="10" customFormat="1" ht="43.5" customHeight="1">
      <c r="A160" s="83" t="s">
        <v>800</v>
      </c>
      <c r="B160" s="65" t="s">
        <v>787</v>
      </c>
      <c r="C160" s="65" t="s">
        <v>422</v>
      </c>
      <c r="D160" s="65"/>
      <c r="E160" s="66" t="s">
        <v>1028</v>
      </c>
      <c r="F160" s="67">
        <f>F161+F171</f>
        <v>56779033.020000003</v>
      </c>
      <c r="G160" s="67">
        <f>G161+G171</f>
        <v>3580000</v>
      </c>
      <c r="H160" s="67">
        <f t="shared" si="22"/>
        <v>6.3051443633056783</v>
      </c>
    </row>
    <row r="161" spans="1:8" s="10" customFormat="1" ht="36.75" customHeight="1">
      <c r="A161" s="83" t="s">
        <v>801</v>
      </c>
      <c r="B161" s="65" t="s">
        <v>787</v>
      </c>
      <c r="C161" s="65" t="s">
        <v>423</v>
      </c>
      <c r="D161" s="65"/>
      <c r="E161" s="80" t="s">
        <v>1030</v>
      </c>
      <c r="F161" s="67">
        <f>F162+F165+F167+F169</f>
        <v>55934343.520000003</v>
      </c>
      <c r="G161" s="67">
        <f>G162+G165+G167+G169</f>
        <v>3580000</v>
      </c>
      <c r="H161" s="67">
        <f t="shared" si="22"/>
        <v>6.4003611640135318</v>
      </c>
    </row>
    <row r="162" spans="1:8" s="10" customFormat="1" ht="47.25" customHeight="1">
      <c r="A162" s="83" t="s">
        <v>802</v>
      </c>
      <c r="B162" s="65" t="s">
        <v>787</v>
      </c>
      <c r="C162" s="65" t="s">
        <v>424</v>
      </c>
      <c r="D162" s="65"/>
      <c r="E162" s="66" t="s">
        <v>791</v>
      </c>
      <c r="F162" s="67">
        <f>SUM(F163:F164)</f>
        <v>13414808.32</v>
      </c>
      <c r="G162" s="67">
        <f>SUM(G163:G164)</f>
        <v>3580000</v>
      </c>
      <c r="H162" s="67">
        <f t="shared" si="22"/>
        <v>26.686926228104319</v>
      </c>
    </row>
    <row r="163" spans="1:8" s="10" customFormat="1" ht="39.75" customHeight="1">
      <c r="A163" s="83" t="s">
        <v>803</v>
      </c>
      <c r="B163" s="65" t="s">
        <v>787</v>
      </c>
      <c r="C163" s="65" t="s">
        <v>424</v>
      </c>
      <c r="D163" s="65" t="s">
        <v>607</v>
      </c>
      <c r="E163" s="66" t="s">
        <v>608</v>
      </c>
      <c r="F163" s="171">
        <v>300000</v>
      </c>
      <c r="G163" s="171">
        <v>0</v>
      </c>
      <c r="H163" s="67">
        <f t="shared" si="22"/>
        <v>0</v>
      </c>
    </row>
    <row r="164" spans="1:8" s="10" customFormat="1" ht="60" customHeight="1">
      <c r="A164" s="83" t="s">
        <v>804</v>
      </c>
      <c r="B164" s="65" t="s">
        <v>787</v>
      </c>
      <c r="C164" s="65" t="s">
        <v>424</v>
      </c>
      <c r="D164" s="65" t="s">
        <v>766</v>
      </c>
      <c r="E164" s="70" t="s">
        <v>227</v>
      </c>
      <c r="F164" s="171">
        <v>13114808.32</v>
      </c>
      <c r="G164" s="171">
        <v>3580000</v>
      </c>
      <c r="H164" s="67">
        <f t="shared" si="22"/>
        <v>27.297387141682599</v>
      </c>
    </row>
    <row r="165" spans="1:8" s="10" customFormat="1" ht="38.25" customHeight="1">
      <c r="A165" s="83" t="s">
        <v>805</v>
      </c>
      <c r="B165" s="65" t="s">
        <v>787</v>
      </c>
      <c r="C165" s="65" t="s">
        <v>200</v>
      </c>
      <c r="D165" s="65"/>
      <c r="E165" s="66" t="s">
        <v>199</v>
      </c>
      <c r="F165" s="109">
        <f>F166</f>
        <v>39868567.200000003</v>
      </c>
      <c r="G165" s="109">
        <f>G166</f>
        <v>0</v>
      </c>
      <c r="H165" s="67">
        <f t="shared" si="22"/>
        <v>0</v>
      </c>
    </row>
    <row r="166" spans="1:8" s="10" customFormat="1" ht="46.5" customHeight="1">
      <c r="A166" s="83" t="s">
        <v>806</v>
      </c>
      <c r="B166" s="65" t="s">
        <v>787</v>
      </c>
      <c r="C166" s="65" t="s">
        <v>200</v>
      </c>
      <c r="D166" s="65" t="s">
        <v>607</v>
      </c>
      <c r="E166" s="70" t="s">
        <v>608</v>
      </c>
      <c r="F166" s="171">
        <v>39868567.200000003</v>
      </c>
      <c r="G166" s="171">
        <v>0</v>
      </c>
      <c r="H166" s="67">
        <f t="shared" si="22"/>
        <v>0</v>
      </c>
    </row>
    <row r="167" spans="1:8" s="9" customFormat="1" ht="60.75" customHeight="1">
      <c r="A167" s="83" t="s">
        <v>807</v>
      </c>
      <c r="B167" s="65" t="s">
        <v>787</v>
      </c>
      <c r="C167" s="65" t="s">
        <v>845</v>
      </c>
      <c r="D167" s="81"/>
      <c r="E167" s="70" t="s">
        <v>846</v>
      </c>
      <c r="F167" s="109">
        <f>F168</f>
        <v>556225</v>
      </c>
      <c r="G167" s="109">
        <f>G168</f>
        <v>0</v>
      </c>
      <c r="H167" s="67">
        <f t="shared" si="22"/>
        <v>0</v>
      </c>
    </row>
    <row r="168" spans="1:8" s="9" customFormat="1" ht="40.5" customHeight="1">
      <c r="A168" s="83" t="s">
        <v>970</v>
      </c>
      <c r="B168" s="65" t="s">
        <v>787</v>
      </c>
      <c r="C168" s="65" t="s">
        <v>845</v>
      </c>
      <c r="D168" s="65" t="s">
        <v>607</v>
      </c>
      <c r="E168" s="70" t="s">
        <v>608</v>
      </c>
      <c r="F168" s="171">
        <v>556225</v>
      </c>
      <c r="G168" s="171">
        <v>0</v>
      </c>
      <c r="H168" s="67">
        <f t="shared" si="22"/>
        <v>0</v>
      </c>
    </row>
    <row r="169" spans="1:8" s="9" customFormat="1" ht="65.25" customHeight="1">
      <c r="A169" s="83" t="s">
        <v>971</v>
      </c>
      <c r="B169" s="65" t="s">
        <v>787</v>
      </c>
      <c r="C169" s="65" t="s">
        <v>950</v>
      </c>
      <c r="D169" s="65"/>
      <c r="E169" s="147" t="s">
        <v>949</v>
      </c>
      <c r="F169" s="109">
        <f>F170</f>
        <v>2094743</v>
      </c>
      <c r="G169" s="109">
        <f t="shared" ref="G169" si="26">G170</f>
        <v>0</v>
      </c>
      <c r="H169" s="67">
        <f t="shared" si="22"/>
        <v>0</v>
      </c>
    </row>
    <row r="170" spans="1:8" s="9" customFormat="1" ht="54.75" customHeight="1">
      <c r="A170" s="83" t="s">
        <v>810</v>
      </c>
      <c r="B170" s="65" t="s">
        <v>787</v>
      </c>
      <c r="C170" s="65" t="s">
        <v>950</v>
      </c>
      <c r="D170" s="65" t="s">
        <v>607</v>
      </c>
      <c r="E170" s="70" t="s">
        <v>15</v>
      </c>
      <c r="F170" s="171">
        <v>2094743</v>
      </c>
      <c r="G170" s="171">
        <v>0</v>
      </c>
      <c r="H170" s="67">
        <f t="shared" si="22"/>
        <v>0</v>
      </c>
    </row>
    <row r="171" spans="1:8" ht="58.5" customHeight="1">
      <c r="A171" s="83" t="s">
        <v>811</v>
      </c>
      <c r="B171" s="58" t="s">
        <v>787</v>
      </c>
      <c r="C171" s="58" t="s">
        <v>924</v>
      </c>
      <c r="D171" s="78"/>
      <c r="E171" s="80" t="s">
        <v>1031</v>
      </c>
      <c r="F171" s="109">
        <f>F172+F174</f>
        <v>844689.5</v>
      </c>
      <c r="G171" s="109">
        <f t="shared" ref="G171" si="27">G172</f>
        <v>0</v>
      </c>
      <c r="H171" s="67">
        <f t="shared" si="22"/>
        <v>0</v>
      </c>
    </row>
    <row r="172" spans="1:8" ht="60.75" customHeight="1">
      <c r="A172" s="83" t="s">
        <v>812</v>
      </c>
      <c r="B172" s="58" t="s">
        <v>787</v>
      </c>
      <c r="C172" s="58" t="s">
        <v>926</v>
      </c>
      <c r="D172" s="78"/>
      <c r="E172" s="80" t="s">
        <v>925</v>
      </c>
      <c r="F172" s="109">
        <f t="shared" ref="F172:G172" si="28">F173</f>
        <v>615318.82999999996</v>
      </c>
      <c r="G172" s="109">
        <f t="shared" si="28"/>
        <v>0</v>
      </c>
      <c r="H172" s="67">
        <f t="shared" si="22"/>
        <v>0</v>
      </c>
    </row>
    <row r="173" spans="1:8" s="10" customFormat="1" ht="49.5" customHeight="1">
      <c r="A173" s="83" t="s">
        <v>813</v>
      </c>
      <c r="B173" s="151" t="s">
        <v>787</v>
      </c>
      <c r="C173" s="151" t="s">
        <v>926</v>
      </c>
      <c r="D173" s="152" t="s">
        <v>607</v>
      </c>
      <c r="E173" s="158" t="s">
        <v>608</v>
      </c>
      <c r="F173" s="171">
        <v>615318.82999999996</v>
      </c>
      <c r="G173" s="171">
        <v>0</v>
      </c>
      <c r="H173" s="67">
        <f t="shared" si="22"/>
        <v>0</v>
      </c>
    </row>
    <row r="174" spans="1:8" s="10" customFormat="1" ht="50.25" customHeight="1">
      <c r="A174" s="83" t="s">
        <v>814</v>
      </c>
      <c r="B174" s="65" t="s">
        <v>787</v>
      </c>
      <c r="C174" s="65" t="s">
        <v>1065</v>
      </c>
      <c r="D174" s="65"/>
      <c r="E174" s="70" t="s">
        <v>1064</v>
      </c>
      <c r="F174" s="161">
        <f>F175</f>
        <v>229370.67</v>
      </c>
      <c r="G174" s="153">
        <f t="shared" ref="G174" si="29">G175</f>
        <v>0</v>
      </c>
      <c r="H174" s="67">
        <f t="shared" si="22"/>
        <v>0</v>
      </c>
    </row>
    <row r="175" spans="1:8" s="10" customFormat="1" ht="42" customHeight="1">
      <c r="A175" s="83" t="s">
        <v>815</v>
      </c>
      <c r="B175" s="65" t="s">
        <v>787</v>
      </c>
      <c r="C175" s="65" t="s">
        <v>1065</v>
      </c>
      <c r="D175" s="65" t="s">
        <v>607</v>
      </c>
      <c r="E175" s="70" t="s">
        <v>15</v>
      </c>
      <c r="F175" s="171">
        <v>229370.67</v>
      </c>
      <c r="G175" s="171">
        <v>0</v>
      </c>
      <c r="H175" s="67">
        <f t="shared" si="22"/>
        <v>0</v>
      </c>
    </row>
    <row r="176" spans="1:8" s="10" customFormat="1" ht="42" customHeight="1">
      <c r="A176" s="83" t="s">
        <v>817</v>
      </c>
      <c r="B176" s="62" t="s">
        <v>808</v>
      </c>
      <c r="C176" s="62"/>
      <c r="D176" s="62"/>
      <c r="E176" s="75" t="s">
        <v>809</v>
      </c>
      <c r="F176" s="64">
        <f>F177</f>
        <v>659000</v>
      </c>
      <c r="G176" s="64">
        <f>G177</f>
        <v>174988.25</v>
      </c>
      <c r="H176" s="64">
        <f t="shared" si="22"/>
        <v>26.553603945371773</v>
      </c>
    </row>
    <row r="177" spans="1:8" s="10" customFormat="1" ht="42" customHeight="1">
      <c r="A177" s="83" t="s">
        <v>818</v>
      </c>
      <c r="B177" s="65" t="s">
        <v>808</v>
      </c>
      <c r="C177" s="65" t="s">
        <v>425</v>
      </c>
      <c r="D177" s="65"/>
      <c r="E177" s="66" t="s">
        <v>1032</v>
      </c>
      <c r="F177" s="67">
        <f>F178+F181</f>
        <v>659000</v>
      </c>
      <c r="G177" s="67">
        <f>G178+G181</f>
        <v>174988.25</v>
      </c>
      <c r="H177" s="67">
        <f t="shared" si="22"/>
        <v>26.553603945371773</v>
      </c>
    </row>
    <row r="178" spans="1:8" ht="38.25" customHeight="1">
      <c r="A178" s="83" t="s">
        <v>819</v>
      </c>
      <c r="B178" s="65" t="s">
        <v>808</v>
      </c>
      <c r="C178" s="65" t="s">
        <v>426</v>
      </c>
      <c r="D178" s="65"/>
      <c r="E178" s="66" t="s">
        <v>147</v>
      </c>
      <c r="F178" s="109">
        <f t="shared" ref="F178:G179" si="30">F179</f>
        <v>259000</v>
      </c>
      <c r="G178" s="109">
        <f t="shared" si="30"/>
        <v>174988.25</v>
      </c>
      <c r="H178" s="67">
        <f t="shared" si="22"/>
        <v>67.56303088803088</v>
      </c>
    </row>
    <row r="179" spans="1:8" ht="50.25" customHeight="1">
      <c r="A179" s="83" t="s">
        <v>820</v>
      </c>
      <c r="B179" s="65" t="s">
        <v>808</v>
      </c>
      <c r="C179" s="65" t="s">
        <v>531</v>
      </c>
      <c r="D179" s="65"/>
      <c r="E179" s="66" t="s">
        <v>816</v>
      </c>
      <c r="F179" s="109">
        <f t="shared" si="30"/>
        <v>259000</v>
      </c>
      <c r="G179" s="109">
        <f t="shared" si="30"/>
        <v>174988.25</v>
      </c>
      <c r="H179" s="67">
        <f t="shared" si="22"/>
        <v>67.56303088803088</v>
      </c>
    </row>
    <row r="180" spans="1:8" ht="51.75" customHeight="1">
      <c r="A180" s="83" t="s">
        <v>821</v>
      </c>
      <c r="B180" s="65" t="s">
        <v>808</v>
      </c>
      <c r="C180" s="65" t="s">
        <v>531</v>
      </c>
      <c r="D180" s="65" t="s">
        <v>607</v>
      </c>
      <c r="E180" s="70" t="s">
        <v>15</v>
      </c>
      <c r="F180" s="171">
        <v>259000</v>
      </c>
      <c r="G180" s="171">
        <v>174988.25</v>
      </c>
      <c r="H180" s="67">
        <f t="shared" si="22"/>
        <v>67.56303088803088</v>
      </c>
    </row>
    <row r="181" spans="1:8" ht="55.5" customHeight="1">
      <c r="A181" s="83" t="s">
        <v>822</v>
      </c>
      <c r="B181" s="65" t="s">
        <v>808</v>
      </c>
      <c r="C181" s="65" t="s">
        <v>427</v>
      </c>
      <c r="D181" s="65"/>
      <c r="E181" s="70" t="s">
        <v>148</v>
      </c>
      <c r="F181" s="109">
        <f t="shared" ref="F181:G182" si="31">F182</f>
        <v>400000</v>
      </c>
      <c r="G181" s="109">
        <f t="shared" si="31"/>
        <v>0</v>
      </c>
      <c r="H181" s="67">
        <f t="shared" si="22"/>
        <v>0</v>
      </c>
    </row>
    <row r="182" spans="1:8" ht="39.75" customHeight="1">
      <c r="A182" s="83" t="s">
        <v>823</v>
      </c>
      <c r="B182" s="65" t="s">
        <v>808</v>
      </c>
      <c r="C182" s="65" t="s">
        <v>532</v>
      </c>
      <c r="D182" s="65"/>
      <c r="E182" s="70" t="s">
        <v>826</v>
      </c>
      <c r="F182" s="109">
        <f t="shared" si="31"/>
        <v>400000</v>
      </c>
      <c r="G182" s="109">
        <f t="shared" si="31"/>
        <v>0</v>
      </c>
      <c r="H182" s="67">
        <f t="shared" si="22"/>
        <v>0</v>
      </c>
    </row>
    <row r="183" spans="1:8" ht="50.25" customHeight="1">
      <c r="A183" s="83" t="s">
        <v>824</v>
      </c>
      <c r="B183" s="65" t="s">
        <v>808</v>
      </c>
      <c r="C183" s="65" t="s">
        <v>532</v>
      </c>
      <c r="D183" s="65" t="s">
        <v>607</v>
      </c>
      <c r="E183" s="70" t="s">
        <v>15</v>
      </c>
      <c r="F183" s="171">
        <v>400000</v>
      </c>
      <c r="G183" s="171">
        <v>0</v>
      </c>
      <c r="H183" s="67">
        <f t="shared" si="22"/>
        <v>0</v>
      </c>
    </row>
    <row r="184" spans="1:8" ht="45.75" customHeight="1">
      <c r="A184" s="83" t="s">
        <v>825</v>
      </c>
      <c r="B184" s="62" t="s">
        <v>832</v>
      </c>
      <c r="C184" s="62"/>
      <c r="D184" s="62"/>
      <c r="E184" s="63" t="s">
        <v>833</v>
      </c>
      <c r="F184" s="64">
        <f>F185+F198</f>
        <v>969237</v>
      </c>
      <c r="G184" s="64">
        <f>G185+G198</f>
        <v>45998</v>
      </c>
      <c r="H184" s="64">
        <f t="shared" si="22"/>
        <v>4.7457948881439735</v>
      </c>
    </row>
    <row r="185" spans="1:8" s="9" customFormat="1" ht="73.5" customHeight="1">
      <c r="A185" s="83" t="s">
        <v>827</v>
      </c>
      <c r="B185" s="65" t="s">
        <v>832</v>
      </c>
      <c r="C185" s="65" t="s">
        <v>398</v>
      </c>
      <c r="D185" s="65"/>
      <c r="E185" s="66" t="s">
        <v>1021</v>
      </c>
      <c r="F185" s="67">
        <f>F186+F191</f>
        <v>793237</v>
      </c>
      <c r="G185" s="67">
        <f>G186+G191</f>
        <v>0</v>
      </c>
      <c r="H185" s="67">
        <f t="shared" si="22"/>
        <v>0</v>
      </c>
    </row>
    <row r="186" spans="1:8" s="9" customFormat="1" ht="52.5" customHeight="1">
      <c r="A186" s="83" t="s">
        <v>828</v>
      </c>
      <c r="B186" s="65" t="s">
        <v>832</v>
      </c>
      <c r="C186" s="65" t="s">
        <v>428</v>
      </c>
      <c r="D186" s="65"/>
      <c r="E186" s="66" t="s">
        <v>149</v>
      </c>
      <c r="F186" s="109">
        <f>F187+F189</f>
        <v>188237</v>
      </c>
      <c r="G186" s="109">
        <f>G187+G189</f>
        <v>0</v>
      </c>
      <c r="H186" s="67">
        <f t="shared" si="22"/>
        <v>0</v>
      </c>
    </row>
    <row r="187" spans="1:8" ht="53.25" customHeight="1">
      <c r="A187" s="83" t="s">
        <v>829</v>
      </c>
      <c r="B187" s="65" t="s">
        <v>832</v>
      </c>
      <c r="C187" s="65" t="s">
        <v>429</v>
      </c>
      <c r="D187" s="69"/>
      <c r="E187" s="66" t="s">
        <v>0</v>
      </c>
      <c r="F187" s="109">
        <f>F188</f>
        <v>141167</v>
      </c>
      <c r="G187" s="109">
        <f>G188</f>
        <v>0</v>
      </c>
      <c r="H187" s="67">
        <f t="shared" si="22"/>
        <v>0</v>
      </c>
    </row>
    <row r="188" spans="1:8" s="9" customFormat="1" ht="36.75" customHeight="1">
      <c r="A188" s="83" t="s">
        <v>830</v>
      </c>
      <c r="B188" s="65" t="s">
        <v>832</v>
      </c>
      <c r="C188" s="65" t="s">
        <v>429</v>
      </c>
      <c r="D188" s="65" t="s">
        <v>607</v>
      </c>
      <c r="E188" s="70" t="s">
        <v>15</v>
      </c>
      <c r="F188" s="171">
        <v>141167</v>
      </c>
      <c r="G188" s="171">
        <v>0</v>
      </c>
      <c r="H188" s="67">
        <f t="shared" si="22"/>
        <v>0</v>
      </c>
    </row>
    <row r="189" spans="1:8" s="9" customFormat="1" ht="65.25" customHeight="1">
      <c r="A189" s="83" t="s">
        <v>831</v>
      </c>
      <c r="B189" s="65" t="s">
        <v>832</v>
      </c>
      <c r="C189" s="65" t="s">
        <v>430</v>
      </c>
      <c r="D189" s="65"/>
      <c r="E189" s="66" t="s">
        <v>5</v>
      </c>
      <c r="F189" s="109">
        <f>F190</f>
        <v>47070</v>
      </c>
      <c r="G189" s="109">
        <f>G190</f>
        <v>0</v>
      </c>
      <c r="H189" s="67">
        <f t="shared" si="22"/>
        <v>0</v>
      </c>
    </row>
    <row r="190" spans="1:8" s="9" customFormat="1" ht="45.75" customHeight="1">
      <c r="A190" s="83" t="s">
        <v>972</v>
      </c>
      <c r="B190" s="65" t="s">
        <v>832</v>
      </c>
      <c r="C190" s="65" t="s">
        <v>430</v>
      </c>
      <c r="D190" s="65" t="s">
        <v>607</v>
      </c>
      <c r="E190" s="70" t="s">
        <v>15</v>
      </c>
      <c r="F190" s="171">
        <v>47070</v>
      </c>
      <c r="G190" s="171">
        <v>0</v>
      </c>
      <c r="H190" s="67">
        <f t="shared" si="22"/>
        <v>0</v>
      </c>
    </row>
    <row r="191" spans="1:8" s="9" customFormat="1" ht="57" customHeight="1">
      <c r="A191" s="83" t="s">
        <v>973</v>
      </c>
      <c r="B191" s="65" t="s">
        <v>832</v>
      </c>
      <c r="C191" s="65" t="s">
        <v>431</v>
      </c>
      <c r="D191" s="65"/>
      <c r="E191" s="70" t="s">
        <v>1033</v>
      </c>
      <c r="F191" s="109">
        <f>F196+F194+F192</f>
        <v>605000</v>
      </c>
      <c r="G191" s="109">
        <f>G196+G194+G192</f>
        <v>0</v>
      </c>
      <c r="H191" s="67">
        <f t="shared" si="22"/>
        <v>0</v>
      </c>
    </row>
    <row r="192" spans="1:8" s="9" customFormat="1" ht="81" customHeight="1">
      <c r="A192" s="83" t="s">
        <v>834</v>
      </c>
      <c r="B192" s="65" t="s">
        <v>832</v>
      </c>
      <c r="C192" s="65" t="s">
        <v>1098</v>
      </c>
      <c r="D192" s="65"/>
      <c r="E192" s="70" t="s">
        <v>1099</v>
      </c>
      <c r="F192" s="109">
        <f>F193</f>
        <v>70000</v>
      </c>
      <c r="G192" s="109">
        <f t="shared" ref="G192" si="32">G193</f>
        <v>0</v>
      </c>
      <c r="H192" s="67">
        <f t="shared" si="22"/>
        <v>0</v>
      </c>
    </row>
    <row r="193" spans="1:8" s="9" customFormat="1" ht="51" customHeight="1">
      <c r="A193" s="83" t="s">
        <v>835</v>
      </c>
      <c r="B193" s="65" t="s">
        <v>832</v>
      </c>
      <c r="C193" s="65" t="s">
        <v>1098</v>
      </c>
      <c r="D193" s="65" t="s">
        <v>607</v>
      </c>
      <c r="E193" s="70" t="s">
        <v>15</v>
      </c>
      <c r="F193" s="171">
        <v>70000</v>
      </c>
      <c r="G193" s="171">
        <v>0</v>
      </c>
      <c r="H193" s="67">
        <f t="shared" si="22"/>
        <v>0</v>
      </c>
    </row>
    <row r="194" spans="1:8" s="9" customFormat="1" ht="39.75" customHeight="1">
      <c r="A194" s="83" t="s">
        <v>836</v>
      </c>
      <c r="B194" s="65" t="s">
        <v>832</v>
      </c>
      <c r="C194" s="65" t="s">
        <v>1096</v>
      </c>
      <c r="D194" s="65"/>
      <c r="E194" s="70" t="s">
        <v>1097</v>
      </c>
      <c r="F194" s="109">
        <f>F195</f>
        <v>530000</v>
      </c>
      <c r="G194" s="109">
        <f t="shared" ref="G194" si="33">G195</f>
        <v>0</v>
      </c>
      <c r="H194" s="67">
        <f t="shared" si="22"/>
        <v>0</v>
      </c>
    </row>
    <row r="195" spans="1:8" s="9" customFormat="1" ht="43.5" customHeight="1">
      <c r="A195" s="83" t="s">
        <v>1</v>
      </c>
      <c r="B195" s="65" t="s">
        <v>832</v>
      </c>
      <c r="C195" s="65" t="s">
        <v>1096</v>
      </c>
      <c r="D195" s="65" t="s">
        <v>607</v>
      </c>
      <c r="E195" s="70" t="s">
        <v>15</v>
      </c>
      <c r="F195" s="171">
        <v>530000</v>
      </c>
      <c r="G195" s="171">
        <v>0</v>
      </c>
      <c r="H195" s="67">
        <f t="shared" si="22"/>
        <v>0</v>
      </c>
    </row>
    <row r="196" spans="1:8" s="9" customFormat="1" ht="30" customHeight="1">
      <c r="A196" s="83" t="s">
        <v>2</v>
      </c>
      <c r="B196" s="65" t="s">
        <v>832</v>
      </c>
      <c r="C196" s="65" t="s">
        <v>885</v>
      </c>
      <c r="D196" s="65"/>
      <c r="E196" s="70" t="s">
        <v>884</v>
      </c>
      <c r="F196" s="109">
        <f>F197</f>
        <v>5000</v>
      </c>
      <c r="G196" s="109">
        <f t="shared" ref="G196" si="34">G197</f>
        <v>0</v>
      </c>
      <c r="H196" s="67">
        <f t="shared" si="22"/>
        <v>0</v>
      </c>
    </row>
    <row r="197" spans="1:8" s="9" customFormat="1" ht="51" customHeight="1">
      <c r="A197" s="83" t="s">
        <v>3</v>
      </c>
      <c r="B197" s="65" t="s">
        <v>832</v>
      </c>
      <c r="C197" s="65" t="s">
        <v>885</v>
      </c>
      <c r="D197" s="65" t="s">
        <v>607</v>
      </c>
      <c r="E197" s="70" t="s">
        <v>15</v>
      </c>
      <c r="F197" s="171">
        <v>5000</v>
      </c>
      <c r="G197" s="171">
        <v>0</v>
      </c>
      <c r="H197" s="67">
        <f t="shared" si="22"/>
        <v>0</v>
      </c>
    </row>
    <row r="198" spans="1:8" s="9" customFormat="1" ht="65.25" customHeight="1">
      <c r="A198" s="83" t="s">
        <v>4</v>
      </c>
      <c r="B198" s="65" t="s">
        <v>832</v>
      </c>
      <c r="C198" s="65" t="s">
        <v>416</v>
      </c>
      <c r="D198" s="65"/>
      <c r="E198" s="66" t="s">
        <v>1024</v>
      </c>
      <c r="F198" s="109">
        <f>F199+F201</f>
        <v>176000</v>
      </c>
      <c r="G198" s="109">
        <f t="shared" ref="G198" si="35">G199+G201</f>
        <v>45998</v>
      </c>
      <c r="H198" s="67">
        <f t="shared" si="22"/>
        <v>26.135227272727274</v>
      </c>
    </row>
    <row r="199" spans="1:8" s="9" customFormat="1" ht="57" customHeight="1">
      <c r="A199" s="83" t="s">
        <v>6</v>
      </c>
      <c r="B199" s="65" t="s">
        <v>832</v>
      </c>
      <c r="C199" s="65" t="s">
        <v>432</v>
      </c>
      <c r="D199" s="65"/>
      <c r="E199" s="70" t="s">
        <v>9</v>
      </c>
      <c r="F199" s="109">
        <f>F200</f>
        <v>126000</v>
      </c>
      <c r="G199" s="109">
        <f t="shared" ref="G199" si="36">G200</f>
        <v>45998</v>
      </c>
      <c r="H199" s="67">
        <f t="shared" si="22"/>
        <v>36.506349206349206</v>
      </c>
    </row>
    <row r="200" spans="1:8" s="9" customFormat="1" ht="52.5" customHeight="1">
      <c r="A200" s="83" t="s">
        <v>7</v>
      </c>
      <c r="B200" s="65" t="s">
        <v>832</v>
      </c>
      <c r="C200" s="65" t="s">
        <v>432</v>
      </c>
      <c r="D200" s="65" t="s">
        <v>766</v>
      </c>
      <c r="E200" s="70" t="s">
        <v>227</v>
      </c>
      <c r="F200" s="171">
        <v>126000</v>
      </c>
      <c r="G200" s="171">
        <v>45998</v>
      </c>
      <c r="H200" s="67">
        <f t="shared" si="22"/>
        <v>36.506349206349206</v>
      </c>
    </row>
    <row r="201" spans="1:8" s="9" customFormat="1" ht="52.5" customHeight="1">
      <c r="A201" s="83" t="s">
        <v>8</v>
      </c>
      <c r="B201" s="65" t="s">
        <v>832</v>
      </c>
      <c r="C201" s="65" t="s">
        <v>228</v>
      </c>
      <c r="D201" s="65"/>
      <c r="E201" s="80" t="s">
        <v>229</v>
      </c>
      <c r="F201" s="109">
        <f>F202</f>
        <v>50000</v>
      </c>
      <c r="G201" s="109">
        <f>G202</f>
        <v>0</v>
      </c>
      <c r="H201" s="67">
        <f t="shared" si="22"/>
        <v>0</v>
      </c>
    </row>
    <row r="202" spans="1:8" s="9" customFormat="1" ht="61.5" customHeight="1">
      <c r="A202" s="83" t="s">
        <v>10</v>
      </c>
      <c r="B202" s="65" t="s">
        <v>832</v>
      </c>
      <c r="C202" s="65" t="s">
        <v>228</v>
      </c>
      <c r="D202" s="65" t="s">
        <v>766</v>
      </c>
      <c r="E202" s="70" t="s">
        <v>227</v>
      </c>
      <c r="F202" s="171">
        <v>50000</v>
      </c>
      <c r="G202" s="171">
        <v>0</v>
      </c>
      <c r="H202" s="67">
        <f t="shared" ref="H202:H265" si="37">G202/F202*100</f>
        <v>0</v>
      </c>
    </row>
    <row r="203" spans="1:8" s="9" customFormat="1" ht="33" customHeight="1">
      <c r="A203" s="83" t="s">
        <v>11</v>
      </c>
      <c r="B203" s="62" t="s">
        <v>14</v>
      </c>
      <c r="C203" s="62"/>
      <c r="D203" s="62"/>
      <c r="E203" s="63" t="s">
        <v>17</v>
      </c>
      <c r="F203" s="64">
        <f>F204+F211+F240+F270</f>
        <v>73605183.789999992</v>
      </c>
      <c r="G203" s="64">
        <f>G204+G211+G240+G270</f>
        <v>32527532.139999997</v>
      </c>
      <c r="H203" s="64">
        <f t="shared" si="37"/>
        <v>44.191903973506811</v>
      </c>
    </row>
    <row r="204" spans="1:8" s="9" customFormat="1" ht="37.5" customHeight="1">
      <c r="A204" s="83" t="s">
        <v>12</v>
      </c>
      <c r="B204" s="62" t="s">
        <v>19</v>
      </c>
      <c r="C204" s="62"/>
      <c r="D204" s="62"/>
      <c r="E204" s="63" t="s">
        <v>20</v>
      </c>
      <c r="F204" s="64">
        <f>F205</f>
        <v>1310480.28</v>
      </c>
      <c r="G204" s="64">
        <f>G205</f>
        <v>769634.47</v>
      </c>
      <c r="H204" s="64">
        <f t="shared" si="37"/>
        <v>58.729191254980194</v>
      </c>
    </row>
    <row r="205" spans="1:8" s="9" customFormat="1" ht="73.5" customHeight="1">
      <c r="A205" s="83" t="s">
        <v>13</v>
      </c>
      <c r="B205" s="65" t="s">
        <v>19</v>
      </c>
      <c r="C205" s="65" t="s">
        <v>433</v>
      </c>
      <c r="D205" s="65"/>
      <c r="E205" s="66" t="s">
        <v>1034</v>
      </c>
      <c r="F205" s="109">
        <f>F206</f>
        <v>1310480.28</v>
      </c>
      <c r="G205" s="109">
        <f>G206</f>
        <v>769634.47</v>
      </c>
      <c r="H205" s="67">
        <f t="shared" si="37"/>
        <v>58.729191254980194</v>
      </c>
    </row>
    <row r="206" spans="1:8" s="9" customFormat="1" ht="57.75" customHeight="1">
      <c r="A206" s="83" t="s">
        <v>18</v>
      </c>
      <c r="B206" s="65" t="s">
        <v>19</v>
      </c>
      <c r="C206" s="65" t="s">
        <v>434</v>
      </c>
      <c r="D206" s="65"/>
      <c r="E206" s="66" t="s">
        <v>1035</v>
      </c>
      <c r="F206" s="109">
        <f>F207+F209</f>
        <v>1310480.28</v>
      </c>
      <c r="G206" s="109">
        <f>G207+G209</f>
        <v>769634.47</v>
      </c>
      <c r="H206" s="67">
        <f t="shared" si="37"/>
        <v>58.729191254980194</v>
      </c>
    </row>
    <row r="207" spans="1:8" s="9" customFormat="1" ht="45" customHeight="1">
      <c r="A207" s="83" t="s">
        <v>21</v>
      </c>
      <c r="B207" s="65" t="s">
        <v>19</v>
      </c>
      <c r="C207" s="65" t="s">
        <v>435</v>
      </c>
      <c r="D207" s="65"/>
      <c r="E207" s="66" t="s">
        <v>356</v>
      </c>
      <c r="F207" s="109">
        <f>F208</f>
        <v>1226480.28</v>
      </c>
      <c r="G207" s="109">
        <f>G208</f>
        <v>769634.47</v>
      </c>
      <c r="H207" s="67">
        <f t="shared" si="37"/>
        <v>62.751475302970213</v>
      </c>
    </row>
    <row r="208" spans="1:8" s="9" customFormat="1" ht="41.25" customHeight="1">
      <c r="A208" s="83" t="s">
        <v>22</v>
      </c>
      <c r="B208" s="65" t="s">
        <v>19</v>
      </c>
      <c r="C208" s="65" t="s">
        <v>435</v>
      </c>
      <c r="D208" s="65" t="s">
        <v>607</v>
      </c>
      <c r="E208" s="70" t="s">
        <v>778</v>
      </c>
      <c r="F208" s="171">
        <v>1226480.28</v>
      </c>
      <c r="G208" s="171">
        <v>769634.47</v>
      </c>
      <c r="H208" s="67">
        <f t="shared" si="37"/>
        <v>62.751475302970213</v>
      </c>
    </row>
    <row r="209" spans="1:22" s="9" customFormat="1" ht="32.25" customHeight="1">
      <c r="A209" s="83" t="s">
        <v>23</v>
      </c>
      <c r="B209" s="65" t="s">
        <v>19</v>
      </c>
      <c r="C209" s="65" t="s">
        <v>1100</v>
      </c>
      <c r="D209" s="65"/>
      <c r="E209" s="70" t="s">
        <v>1101</v>
      </c>
      <c r="F209" s="109">
        <f>F210</f>
        <v>84000</v>
      </c>
      <c r="G209" s="109">
        <f t="shared" ref="G209" si="38">G210</f>
        <v>0</v>
      </c>
      <c r="H209" s="67">
        <f t="shared" si="37"/>
        <v>0</v>
      </c>
      <c r="I209" s="36"/>
      <c r="J209" s="37"/>
      <c r="K209" s="38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33" customHeight="1">
      <c r="A210" s="83" t="s">
        <v>24</v>
      </c>
      <c r="B210" s="65" t="s">
        <v>19</v>
      </c>
      <c r="C210" s="65" t="s">
        <v>1100</v>
      </c>
      <c r="D210" s="65" t="s">
        <v>607</v>
      </c>
      <c r="E210" s="70" t="s">
        <v>908</v>
      </c>
      <c r="F210" s="171">
        <v>84000</v>
      </c>
      <c r="G210" s="171">
        <v>0</v>
      </c>
      <c r="H210" s="67">
        <f t="shared" si="37"/>
        <v>0</v>
      </c>
      <c r="I210" s="36"/>
      <c r="J210" s="39"/>
      <c r="K210" s="38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2" customFormat="1" ht="33.75" customHeight="1">
      <c r="A211" s="83" t="s">
        <v>25</v>
      </c>
      <c r="B211" s="62" t="s">
        <v>28</v>
      </c>
      <c r="C211" s="62"/>
      <c r="D211" s="62"/>
      <c r="E211" s="63" t="s">
        <v>29</v>
      </c>
      <c r="F211" s="64">
        <f>F212+F235</f>
        <v>48092317.149999999</v>
      </c>
      <c r="G211" s="64">
        <f>G212+G235</f>
        <v>16235205.199999999</v>
      </c>
      <c r="H211" s="64">
        <f t="shared" si="37"/>
        <v>33.758417481450046</v>
      </c>
      <c r="I211" s="36"/>
      <c r="J211" s="39"/>
      <c r="K211" s="38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2" customFormat="1" ht="63.75" customHeight="1">
      <c r="A212" s="83" t="s">
        <v>26</v>
      </c>
      <c r="B212" s="65" t="s">
        <v>28</v>
      </c>
      <c r="C212" s="65" t="s">
        <v>433</v>
      </c>
      <c r="D212" s="62"/>
      <c r="E212" s="66" t="s">
        <v>1036</v>
      </c>
      <c r="F212" s="67">
        <f>F213+F222+F230</f>
        <v>39845597.299999997</v>
      </c>
      <c r="G212" s="67">
        <f>G213+G222+G230</f>
        <v>10919485.35</v>
      </c>
      <c r="H212" s="67">
        <f t="shared" si="37"/>
        <v>27.404496581608527</v>
      </c>
      <c r="I212" s="36"/>
      <c r="J212" s="39"/>
      <c r="K212" s="38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2" customFormat="1" ht="51" customHeight="1">
      <c r="A213" s="83" t="s">
        <v>27</v>
      </c>
      <c r="B213" s="65" t="s">
        <v>28</v>
      </c>
      <c r="C213" s="65" t="s">
        <v>436</v>
      </c>
      <c r="D213" s="65"/>
      <c r="E213" s="70" t="s">
        <v>1037</v>
      </c>
      <c r="F213" s="82">
        <f>F214+F216+F220+F218</f>
        <v>5588507.75</v>
      </c>
      <c r="G213" s="82">
        <f>G214+G216+G220+G218</f>
        <v>0</v>
      </c>
      <c r="H213" s="67">
        <f t="shared" si="37"/>
        <v>0</v>
      </c>
      <c r="I213" s="36"/>
      <c r="J213" s="39"/>
      <c r="K213" s="38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2" customFormat="1" ht="33" customHeight="1">
      <c r="A214" s="83" t="s">
        <v>30</v>
      </c>
      <c r="B214" s="65" t="s">
        <v>28</v>
      </c>
      <c r="C214" s="65" t="s">
        <v>366</v>
      </c>
      <c r="D214" s="65"/>
      <c r="E214" s="70" t="s">
        <v>367</v>
      </c>
      <c r="F214" s="82">
        <f>F215</f>
        <v>659767.75</v>
      </c>
      <c r="G214" s="82">
        <f>G215</f>
        <v>0</v>
      </c>
      <c r="H214" s="67">
        <f t="shared" si="37"/>
        <v>0</v>
      </c>
      <c r="I214" s="36"/>
      <c r="J214" s="39"/>
      <c r="K214" s="38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2" customFormat="1" ht="39" customHeight="1">
      <c r="A215" s="83" t="s">
        <v>31</v>
      </c>
      <c r="B215" s="65" t="s">
        <v>28</v>
      </c>
      <c r="C215" s="65" t="s">
        <v>366</v>
      </c>
      <c r="D215" s="65" t="s">
        <v>73</v>
      </c>
      <c r="E215" s="70" t="s">
        <v>201</v>
      </c>
      <c r="F215" s="171">
        <v>659767.75</v>
      </c>
      <c r="G215" s="171">
        <v>0</v>
      </c>
      <c r="H215" s="67">
        <f t="shared" si="37"/>
        <v>0</v>
      </c>
    </row>
    <row r="216" spans="1:22" s="12" customFormat="1" ht="64.5" customHeight="1">
      <c r="A216" s="83" t="s">
        <v>32</v>
      </c>
      <c r="B216" s="65" t="s">
        <v>28</v>
      </c>
      <c r="C216" s="65" t="s">
        <v>890</v>
      </c>
      <c r="D216" s="65"/>
      <c r="E216" s="70" t="s">
        <v>932</v>
      </c>
      <c r="F216" s="82">
        <f>F217</f>
        <v>2468740</v>
      </c>
      <c r="G216" s="82">
        <f>G217</f>
        <v>0</v>
      </c>
      <c r="H216" s="67">
        <f t="shared" si="37"/>
        <v>0</v>
      </c>
    </row>
    <row r="217" spans="1:22" s="12" customFormat="1" ht="34.5" customHeight="1">
      <c r="A217" s="83" t="s">
        <v>33</v>
      </c>
      <c r="B217" s="65" t="s">
        <v>28</v>
      </c>
      <c r="C217" s="65" t="s">
        <v>890</v>
      </c>
      <c r="D217" s="65" t="s">
        <v>73</v>
      </c>
      <c r="E217" s="70" t="s">
        <v>201</v>
      </c>
      <c r="F217" s="171">
        <v>2468740</v>
      </c>
      <c r="G217" s="171">
        <v>0</v>
      </c>
      <c r="H217" s="67">
        <f t="shared" si="37"/>
        <v>0</v>
      </c>
    </row>
    <row r="218" spans="1:22" s="12" customFormat="1" ht="56.25" customHeight="1">
      <c r="A218" s="83" t="s">
        <v>34</v>
      </c>
      <c r="B218" s="65" t="s">
        <v>28</v>
      </c>
      <c r="C218" s="65" t="s">
        <v>1095</v>
      </c>
      <c r="D218" s="65"/>
      <c r="E218" s="70" t="s">
        <v>1105</v>
      </c>
      <c r="F218" s="82">
        <f>F219</f>
        <v>500000</v>
      </c>
      <c r="G218" s="82">
        <f t="shared" ref="G218" si="39">G219</f>
        <v>0</v>
      </c>
      <c r="H218" s="67">
        <f t="shared" si="37"/>
        <v>0</v>
      </c>
    </row>
    <row r="219" spans="1:22" s="12" customFormat="1" ht="33.75" customHeight="1">
      <c r="A219" s="83" t="s">
        <v>35</v>
      </c>
      <c r="B219" s="65" t="s">
        <v>28</v>
      </c>
      <c r="C219" s="65" t="s">
        <v>1095</v>
      </c>
      <c r="D219" s="65" t="s">
        <v>73</v>
      </c>
      <c r="E219" s="70" t="s">
        <v>201</v>
      </c>
      <c r="F219" s="171">
        <v>500000</v>
      </c>
      <c r="G219" s="171">
        <v>0</v>
      </c>
      <c r="H219" s="67">
        <f t="shared" si="37"/>
        <v>0</v>
      </c>
    </row>
    <row r="220" spans="1:22" s="12" customFormat="1" ht="51.75" customHeight="1">
      <c r="A220" s="83" t="s">
        <v>132</v>
      </c>
      <c r="B220" s="65" t="s">
        <v>28</v>
      </c>
      <c r="C220" s="65" t="s">
        <v>940</v>
      </c>
      <c r="D220" s="65"/>
      <c r="E220" s="70" t="s">
        <v>941</v>
      </c>
      <c r="F220" s="82">
        <f>F221</f>
        <v>1960000</v>
      </c>
      <c r="G220" s="82">
        <f>G221</f>
        <v>0</v>
      </c>
      <c r="H220" s="67">
        <f t="shared" si="37"/>
        <v>0</v>
      </c>
    </row>
    <row r="221" spans="1:22" s="12" customFormat="1" ht="33" customHeight="1">
      <c r="A221" s="83" t="s">
        <v>36</v>
      </c>
      <c r="B221" s="65" t="s">
        <v>28</v>
      </c>
      <c r="C221" s="65" t="s">
        <v>940</v>
      </c>
      <c r="D221" s="65" t="s">
        <v>607</v>
      </c>
      <c r="E221" s="70" t="s">
        <v>778</v>
      </c>
      <c r="F221" s="171">
        <v>1960000</v>
      </c>
      <c r="G221" s="171">
        <v>0</v>
      </c>
      <c r="H221" s="67">
        <f t="shared" si="37"/>
        <v>0</v>
      </c>
    </row>
    <row r="222" spans="1:22" s="12" customFormat="1" ht="64.5" customHeight="1">
      <c r="A222" s="83" t="s">
        <v>37</v>
      </c>
      <c r="B222" s="65" t="s">
        <v>28</v>
      </c>
      <c r="C222" s="65" t="s">
        <v>714</v>
      </c>
      <c r="D222" s="65"/>
      <c r="E222" s="70" t="s">
        <v>187</v>
      </c>
      <c r="F222" s="82">
        <f>F225+F223+F228</f>
        <v>33185026.390000001</v>
      </c>
      <c r="G222" s="82">
        <f>G225+G223+G228</f>
        <v>10919485.35</v>
      </c>
      <c r="H222" s="67">
        <f t="shared" si="37"/>
        <v>32.904856611144609</v>
      </c>
    </row>
    <row r="223" spans="1:22" s="12" customFormat="1" ht="34.5" customHeight="1">
      <c r="A223" s="83" t="s">
        <v>38</v>
      </c>
      <c r="B223" s="65" t="s">
        <v>28</v>
      </c>
      <c r="C223" s="65" t="s">
        <v>1081</v>
      </c>
      <c r="D223" s="65"/>
      <c r="E223" s="70" t="s">
        <v>1080</v>
      </c>
      <c r="F223" s="82">
        <f>F224</f>
        <v>439800</v>
      </c>
      <c r="G223" s="82">
        <f>G224</f>
        <v>439800</v>
      </c>
      <c r="H223" s="67">
        <f t="shared" si="37"/>
        <v>100</v>
      </c>
    </row>
    <row r="224" spans="1:22" s="9" customFormat="1" ht="52.5" customHeight="1">
      <c r="A224" s="83" t="s">
        <v>39</v>
      </c>
      <c r="B224" s="65" t="s">
        <v>28</v>
      </c>
      <c r="C224" s="65" t="s">
        <v>1081</v>
      </c>
      <c r="D224" s="65" t="s">
        <v>607</v>
      </c>
      <c r="E224" s="70" t="s">
        <v>908</v>
      </c>
      <c r="F224" s="171">
        <v>439800</v>
      </c>
      <c r="G224" s="171">
        <v>439800</v>
      </c>
      <c r="H224" s="67">
        <f t="shared" si="37"/>
        <v>100</v>
      </c>
    </row>
    <row r="225" spans="1:8" s="9" customFormat="1" ht="46.5" customHeight="1">
      <c r="A225" s="83" t="s">
        <v>40</v>
      </c>
      <c r="B225" s="65" t="s">
        <v>28</v>
      </c>
      <c r="C225" s="65" t="s">
        <v>716</v>
      </c>
      <c r="D225" s="65"/>
      <c r="E225" s="66" t="s">
        <v>715</v>
      </c>
      <c r="F225" s="82">
        <f>F227+F226</f>
        <v>9713576.25</v>
      </c>
      <c r="G225" s="82">
        <f>G227+G226</f>
        <v>1638121.4100000001</v>
      </c>
      <c r="H225" s="67">
        <f t="shared" si="37"/>
        <v>16.864246162683905</v>
      </c>
    </row>
    <row r="226" spans="1:8" s="9" customFormat="1" ht="46.5" customHeight="1">
      <c r="A226" s="83" t="s">
        <v>43</v>
      </c>
      <c r="B226" s="65" t="s">
        <v>28</v>
      </c>
      <c r="C226" s="65" t="s">
        <v>716</v>
      </c>
      <c r="D226" s="65" t="s">
        <v>607</v>
      </c>
      <c r="E226" s="70" t="s">
        <v>908</v>
      </c>
      <c r="F226" s="171">
        <v>165232.25</v>
      </c>
      <c r="G226" s="171">
        <v>164994.6</v>
      </c>
      <c r="H226" s="67">
        <f t="shared" si="37"/>
        <v>99.856172145570852</v>
      </c>
    </row>
    <row r="227" spans="1:8" s="9" customFormat="1" ht="33" customHeight="1">
      <c r="A227" s="83" t="s">
        <v>44</v>
      </c>
      <c r="B227" s="65" t="s">
        <v>28</v>
      </c>
      <c r="C227" s="65" t="s">
        <v>716</v>
      </c>
      <c r="D227" s="65" t="s">
        <v>73</v>
      </c>
      <c r="E227" s="70" t="s">
        <v>201</v>
      </c>
      <c r="F227" s="171">
        <v>9548344</v>
      </c>
      <c r="G227" s="171">
        <v>1473126.81</v>
      </c>
      <c r="H227" s="67">
        <f t="shared" si="37"/>
        <v>15.428086901770611</v>
      </c>
    </row>
    <row r="228" spans="1:8" s="9" customFormat="1" ht="85.5" customHeight="1">
      <c r="A228" s="83" t="s">
        <v>45</v>
      </c>
      <c r="B228" s="65" t="s">
        <v>28</v>
      </c>
      <c r="C228" s="65" t="s">
        <v>1094</v>
      </c>
      <c r="D228" s="65"/>
      <c r="E228" s="74" t="s">
        <v>1093</v>
      </c>
      <c r="F228" s="82">
        <f>F229</f>
        <v>23031650.140000001</v>
      </c>
      <c r="G228" s="82">
        <f>G229</f>
        <v>8841563.9399999995</v>
      </c>
      <c r="H228" s="67">
        <f t="shared" si="37"/>
        <v>38.388755847955927</v>
      </c>
    </row>
    <row r="229" spans="1:8" s="12" customFormat="1" ht="37.5" customHeight="1">
      <c r="A229" s="83" t="s">
        <v>47</v>
      </c>
      <c r="B229" s="65" t="s">
        <v>28</v>
      </c>
      <c r="C229" s="65" t="s">
        <v>1094</v>
      </c>
      <c r="D229" s="65" t="s">
        <v>73</v>
      </c>
      <c r="E229" s="70" t="s">
        <v>201</v>
      </c>
      <c r="F229" s="171">
        <v>23031650.140000001</v>
      </c>
      <c r="G229" s="171">
        <v>8841563.9399999995</v>
      </c>
      <c r="H229" s="67">
        <f t="shared" si="37"/>
        <v>38.388755847955927</v>
      </c>
    </row>
    <row r="230" spans="1:8" s="9" customFormat="1" ht="42.75" customHeight="1">
      <c r="A230" s="83" t="s">
        <v>48</v>
      </c>
      <c r="B230" s="65" t="s">
        <v>28</v>
      </c>
      <c r="C230" s="65" t="s">
        <v>1053</v>
      </c>
      <c r="D230" s="65"/>
      <c r="E230" s="70" t="s">
        <v>1052</v>
      </c>
      <c r="F230" s="82">
        <f>F231+F233</f>
        <v>1072063.1599999999</v>
      </c>
      <c r="G230" s="82">
        <f t="shared" ref="G230" si="40">G231+G233</f>
        <v>0</v>
      </c>
      <c r="H230" s="67">
        <f t="shared" si="37"/>
        <v>0</v>
      </c>
    </row>
    <row r="231" spans="1:8" s="9" customFormat="1" ht="54.75" customHeight="1">
      <c r="A231" s="83" t="s">
        <v>49</v>
      </c>
      <c r="B231" s="65" t="s">
        <v>28</v>
      </c>
      <c r="C231" s="65" t="s">
        <v>1054</v>
      </c>
      <c r="D231" s="65"/>
      <c r="E231" s="70" t="s">
        <v>1056</v>
      </c>
      <c r="F231" s="82">
        <f>F232</f>
        <v>53603.16</v>
      </c>
      <c r="G231" s="82">
        <f t="shared" ref="G231" si="41">G232</f>
        <v>0</v>
      </c>
      <c r="H231" s="67">
        <f t="shared" si="37"/>
        <v>0</v>
      </c>
    </row>
    <row r="232" spans="1:8" s="9" customFormat="1" ht="39.75" customHeight="1">
      <c r="A232" s="83" t="s">
        <v>50</v>
      </c>
      <c r="B232" s="65" t="s">
        <v>28</v>
      </c>
      <c r="C232" s="65" t="s">
        <v>1054</v>
      </c>
      <c r="D232" s="65" t="s">
        <v>607</v>
      </c>
      <c r="E232" s="70" t="s">
        <v>908</v>
      </c>
      <c r="F232" s="171">
        <v>53603.16</v>
      </c>
      <c r="G232" s="171">
        <v>0</v>
      </c>
      <c r="H232" s="67">
        <f t="shared" si="37"/>
        <v>0</v>
      </c>
    </row>
    <row r="233" spans="1:8" s="12" customFormat="1" ht="64.5" customHeight="1">
      <c r="A233" s="83" t="s">
        <v>52</v>
      </c>
      <c r="B233" s="65" t="s">
        <v>28</v>
      </c>
      <c r="C233" s="65" t="s">
        <v>1055</v>
      </c>
      <c r="D233" s="65"/>
      <c r="E233" s="70" t="s">
        <v>1057</v>
      </c>
      <c r="F233" s="82">
        <f>F234</f>
        <v>1018460</v>
      </c>
      <c r="G233" s="82">
        <f t="shared" ref="G233" si="42">G234</f>
        <v>0</v>
      </c>
      <c r="H233" s="67">
        <f t="shared" si="37"/>
        <v>0</v>
      </c>
    </row>
    <row r="234" spans="1:8" s="12" customFormat="1" ht="32.25" customHeight="1">
      <c r="A234" s="83" t="s">
        <v>53</v>
      </c>
      <c r="B234" s="65" t="s">
        <v>28</v>
      </c>
      <c r="C234" s="65" t="s">
        <v>1055</v>
      </c>
      <c r="D234" s="65" t="s">
        <v>607</v>
      </c>
      <c r="E234" s="70" t="s">
        <v>908</v>
      </c>
      <c r="F234" s="171">
        <v>1018460</v>
      </c>
      <c r="G234" s="171">
        <v>0</v>
      </c>
      <c r="H234" s="67">
        <f t="shared" si="37"/>
        <v>0</v>
      </c>
    </row>
    <row r="235" spans="1:8" s="12" customFormat="1" ht="42" customHeight="1">
      <c r="A235" s="83" t="s">
        <v>54</v>
      </c>
      <c r="B235" s="65" t="s">
        <v>28</v>
      </c>
      <c r="C235" s="65" t="s">
        <v>397</v>
      </c>
      <c r="D235" s="65"/>
      <c r="E235" s="66" t="s">
        <v>596</v>
      </c>
      <c r="F235" s="82">
        <f>F238+F236</f>
        <v>8246719.8499999996</v>
      </c>
      <c r="G235" s="82">
        <f>G238+G236</f>
        <v>5315719.8499999996</v>
      </c>
      <c r="H235" s="67">
        <f t="shared" si="37"/>
        <v>64.458596225989169</v>
      </c>
    </row>
    <row r="236" spans="1:8" s="12" customFormat="1" ht="54.75" customHeight="1">
      <c r="A236" s="83" t="s">
        <v>55</v>
      </c>
      <c r="B236" s="65" t="s">
        <v>28</v>
      </c>
      <c r="C236" s="65" t="s">
        <v>943</v>
      </c>
      <c r="D236" s="65"/>
      <c r="E236" s="70" t="s">
        <v>942</v>
      </c>
      <c r="F236" s="82">
        <f>F237</f>
        <v>5315719.8499999996</v>
      </c>
      <c r="G236" s="82">
        <f>G237</f>
        <v>5315719.8499999996</v>
      </c>
      <c r="H236" s="67">
        <f t="shared" si="37"/>
        <v>100</v>
      </c>
    </row>
    <row r="237" spans="1:8" s="12" customFormat="1" ht="32.25" customHeight="1">
      <c r="A237" s="83" t="s">
        <v>56</v>
      </c>
      <c r="B237" s="65" t="s">
        <v>28</v>
      </c>
      <c r="C237" s="65" t="s">
        <v>943</v>
      </c>
      <c r="D237" s="65" t="s">
        <v>623</v>
      </c>
      <c r="E237" s="66" t="s">
        <v>848</v>
      </c>
      <c r="F237" s="171">
        <v>5315719.8499999996</v>
      </c>
      <c r="G237" s="171">
        <v>5315719.8499999996</v>
      </c>
      <c r="H237" s="67">
        <f t="shared" si="37"/>
        <v>100</v>
      </c>
    </row>
    <row r="238" spans="1:8" s="12" customFormat="1" ht="81" customHeight="1">
      <c r="A238" s="83" t="s">
        <v>57</v>
      </c>
      <c r="B238" s="65" t="s">
        <v>28</v>
      </c>
      <c r="C238" s="65" t="s">
        <v>444</v>
      </c>
      <c r="D238" s="65"/>
      <c r="E238" s="70" t="s">
        <v>80</v>
      </c>
      <c r="F238" s="82">
        <f t="shared" ref="F238:G238" si="43">F239</f>
        <v>2931000</v>
      </c>
      <c r="G238" s="82">
        <f t="shared" si="43"/>
        <v>0</v>
      </c>
      <c r="H238" s="67">
        <f t="shared" si="37"/>
        <v>0</v>
      </c>
    </row>
    <row r="239" spans="1:8" s="12" customFormat="1" ht="59.25" customHeight="1">
      <c r="A239" s="83" t="s">
        <v>58</v>
      </c>
      <c r="B239" s="65" t="s">
        <v>28</v>
      </c>
      <c r="C239" s="65" t="s">
        <v>444</v>
      </c>
      <c r="D239" s="65" t="s">
        <v>766</v>
      </c>
      <c r="E239" s="70" t="s">
        <v>227</v>
      </c>
      <c r="F239" s="171">
        <v>2931000</v>
      </c>
      <c r="G239" s="171">
        <v>0</v>
      </c>
      <c r="H239" s="67">
        <f t="shared" si="37"/>
        <v>0</v>
      </c>
    </row>
    <row r="240" spans="1:8" s="12" customFormat="1" ht="31.5" customHeight="1">
      <c r="A240" s="83" t="s">
        <v>59</v>
      </c>
      <c r="B240" s="62" t="s">
        <v>41</v>
      </c>
      <c r="C240" s="62"/>
      <c r="D240" s="62"/>
      <c r="E240" s="63" t="s">
        <v>42</v>
      </c>
      <c r="F240" s="64">
        <f>F241+F263+F267</f>
        <v>23644386.359999999</v>
      </c>
      <c r="G240" s="64">
        <f>G241+G263+G267</f>
        <v>15177492.469999999</v>
      </c>
      <c r="H240" s="64">
        <f t="shared" si="37"/>
        <v>64.190680353947656</v>
      </c>
    </row>
    <row r="241" spans="1:8" s="12" customFormat="1" ht="66.75" customHeight="1">
      <c r="A241" s="83" t="s">
        <v>60</v>
      </c>
      <c r="B241" s="65" t="s">
        <v>41</v>
      </c>
      <c r="C241" s="65" t="s">
        <v>433</v>
      </c>
      <c r="D241" s="65"/>
      <c r="E241" s="66" t="s">
        <v>1036</v>
      </c>
      <c r="F241" s="67">
        <f>F242+F259</f>
        <v>20421692.66</v>
      </c>
      <c r="G241" s="67">
        <f>G242+G259</f>
        <v>12993990.77</v>
      </c>
      <c r="H241" s="67">
        <f t="shared" si="37"/>
        <v>63.628372957797708</v>
      </c>
    </row>
    <row r="242" spans="1:8" s="12" customFormat="1" ht="36" customHeight="1">
      <c r="A242" s="83" t="s">
        <v>61</v>
      </c>
      <c r="B242" s="65" t="s">
        <v>41</v>
      </c>
      <c r="C242" s="65" t="s">
        <v>437</v>
      </c>
      <c r="D242" s="65"/>
      <c r="E242" s="70" t="s">
        <v>1038</v>
      </c>
      <c r="F242" s="109">
        <f>F243+F245+F249+F251+F253+F247+F257+F255</f>
        <v>18853019.66</v>
      </c>
      <c r="G242" s="109">
        <f>G243+G245+G249+G251+G253+G247+G257+G255</f>
        <v>12993990.77</v>
      </c>
      <c r="H242" s="67">
        <f t="shared" si="37"/>
        <v>68.922597039290409</v>
      </c>
    </row>
    <row r="243" spans="1:8" s="12" customFormat="1" ht="57" customHeight="1">
      <c r="A243" s="83" t="s">
        <v>62</v>
      </c>
      <c r="B243" s="65" t="s">
        <v>41</v>
      </c>
      <c r="C243" s="65" t="s">
        <v>438</v>
      </c>
      <c r="D243" s="65"/>
      <c r="E243" s="66" t="s">
        <v>46</v>
      </c>
      <c r="F243" s="109">
        <f>F244</f>
        <v>8000000</v>
      </c>
      <c r="G243" s="109">
        <f>G244</f>
        <v>6198284.5199999996</v>
      </c>
      <c r="H243" s="67">
        <f t="shared" si="37"/>
        <v>77.478556499999996</v>
      </c>
    </row>
    <row r="244" spans="1:8" s="12" customFormat="1" ht="51" customHeight="1">
      <c r="A244" s="83" t="s">
        <v>63</v>
      </c>
      <c r="B244" s="65" t="s">
        <v>41</v>
      </c>
      <c r="C244" s="65" t="s">
        <v>438</v>
      </c>
      <c r="D244" s="65" t="s">
        <v>607</v>
      </c>
      <c r="E244" s="70" t="s">
        <v>15</v>
      </c>
      <c r="F244" s="171">
        <v>8000000</v>
      </c>
      <c r="G244" s="171">
        <v>6198284.5199999996</v>
      </c>
      <c r="H244" s="67">
        <f t="shared" si="37"/>
        <v>77.478556499999996</v>
      </c>
    </row>
    <row r="245" spans="1:8" s="12" customFormat="1" ht="31.5" customHeight="1">
      <c r="A245" s="83" t="s">
        <v>65</v>
      </c>
      <c r="B245" s="65" t="s">
        <v>41</v>
      </c>
      <c r="C245" s="65" t="s">
        <v>439</v>
      </c>
      <c r="D245" s="65"/>
      <c r="E245" s="66" t="s">
        <v>51</v>
      </c>
      <c r="F245" s="109">
        <f>F246</f>
        <v>3000000</v>
      </c>
      <c r="G245" s="109">
        <f>G246</f>
        <v>1243750</v>
      </c>
      <c r="H245" s="67">
        <f t="shared" si="37"/>
        <v>41.458333333333336</v>
      </c>
    </row>
    <row r="246" spans="1:8" s="12" customFormat="1" ht="48.75" customHeight="1">
      <c r="A246" s="83" t="s">
        <v>66</v>
      </c>
      <c r="B246" s="65" t="s">
        <v>41</v>
      </c>
      <c r="C246" s="65" t="s">
        <v>439</v>
      </c>
      <c r="D246" s="65" t="s">
        <v>607</v>
      </c>
      <c r="E246" s="70" t="s">
        <v>15</v>
      </c>
      <c r="F246" s="171">
        <v>3000000</v>
      </c>
      <c r="G246" s="171">
        <v>1243750</v>
      </c>
      <c r="H246" s="67">
        <f t="shared" si="37"/>
        <v>41.458333333333336</v>
      </c>
    </row>
    <row r="247" spans="1:8" s="12" customFormat="1" ht="31.5" customHeight="1">
      <c r="A247" s="83" t="s">
        <v>68</v>
      </c>
      <c r="B247" s="65" t="s">
        <v>41</v>
      </c>
      <c r="C247" s="65" t="s">
        <v>887</v>
      </c>
      <c r="D247" s="65"/>
      <c r="E247" s="70" t="s">
        <v>886</v>
      </c>
      <c r="F247" s="109">
        <f>F248</f>
        <v>524370</v>
      </c>
      <c r="G247" s="109">
        <f>G248</f>
        <v>259606.78</v>
      </c>
      <c r="H247" s="67">
        <f t="shared" si="37"/>
        <v>49.508320460743363</v>
      </c>
    </row>
    <row r="248" spans="1:8" s="12" customFormat="1" ht="45" customHeight="1">
      <c r="A248" s="83" t="s">
        <v>69</v>
      </c>
      <c r="B248" s="65" t="s">
        <v>41</v>
      </c>
      <c r="C248" s="65" t="s">
        <v>887</v>
      </c>
      <c r="D248" s="65" t="s">
        <v>607</v>
      </c>
      <c r="E248" s="70" t="s">
        <v>608</v>
      </c>
      <c r="F248" s="171">
        <v>524370</v>
      </c>
      <c r="G248" s="171">
        <v>259606.78</v>
      </c>
      <c r="H248" s="67">
        <f t="shared" si="37"/>
        <v>49.508320460743363</v>
      </c>
    </row>
    <row r="249" spans="1:8" s="12" customFormat="1" ht="52.5" customHeight="1">
      <c r="A249" s="83" t="s">
        <v>607</v>
      </c>
      <c r="B249" s="65" t="s">
        <v>41</v>
      </c>
      <c r="C249" s="65" t="s">
        <v>365</v>
      </c>
      <c r="D249" s="65"/>
      <c r="E249" s="70" t="s">
        <v>364</v>
      </c>
      <c r="F249" s="109">
        <f>F250</f>
        <v>60000</v>
      </c>
      <c r="G249" s="109">
        <f>G250</f>
        <v>0</v>
      </c>
      <c r="H249" s="67">
        <f t="shared" si="37"/>
        <v>0</v>
      </c>
    </row>
    <row r="250" spans="1:8" s="12" customFormat="1" ht="42.75" customHeight="1">
      <c r="A250" s="83" t="s">
        <v>70</v>
      </c>
      <c r="B250" s="65" t="s">
        <v>41</v>
      </c>
      <c r="C250" s="65" t="s">
        <v>365</v>
      </c>
      <c r="D250" s="65" t="s">
        <v>607</v>
      </c>
      <c r="E250" s="70" t="s">
        <v>608</v>
      </c>
      <c r="F250" s="171">
        <v>60000</v>
      </c>
      <c r="G250" s="171">
        <v>0</v>
      </c>
      <c r="H250" s="67">
        <f t="shared" si="37"/>
        <v>0</v>
      </c>
    </row>
    <row r="251" spans="1:8" s="12" customFormat="1" ht="43.5" customHeight="1">
      <c r="A251" s="83" t="s">
        <v>71</v>
      </c>
      <c r="B251" s="65" t="s">
        <v>41</v>
      </c>
      <c r="C251" s="65" t="s">
        <v>440</v>
      </c>
      <c r="D251" s="65"/>
      <c r="E251" s="66" t="s">
        <v>64</v>
      </c>
      <c r="F251" s="109">
        <f>F252</f>
        <v>500000</v>
      </c>
      <c r="G251" s="109">
        <f>G252</f>
        <v>121483.7</v>
      </c>
      <c r="H251" s="67">
        <f t="shared" si="37"/>
        <v>24.29674</v>
      </c>
    </row>
    <row r="252" spans="1:8" s="12" customFormat="1" ht="39" customHeight="1">
      <c r="A252" s="83" t="s">
        <v>72</v>
      </c>
      <c r="B252" s="65" t="s">
        <v>41</v>
      </c>
      <c r="C252" s="65" t="s">
        <v>440</v>
      </c>
      <c r="D252" s="65" t="s">
        <v>607</v>
      </c>
      <c r="E252" s="70" t="s">
        <v>15</v>
      </c>
      <c r="F252" s="171">
        <v>500000</v>
      </c>
      <c r="G252" s="171">
        <v>121483.7</v>
      </c>
      <c r="H252" s="67">
        <f t="shared" si="37"/>
        <v>24.29674</v>
      </c>
    </row>
    <row r="253" spans="1:8" s="12" customFormat="1" ht="39" customHeight="1">
      <c r="A253" s="83" t="s">
        <v>74</v>
      </c>
      <c r="B253" s="65" t="s">
        <v>41</v>
      </c>
      <c r="C253" s="65" t="s">
        <v>441</v>
      </c>
      <c r="D253" s="65"/>
      <c r="E253" s="66" t="s">
        <v>67</v>
      </c>
      <c r="F253" s="109">
        <f>F254</f>
        <v>2700000</v>
      </c>
      <c r="G253" s="109">
        <f>G254</f>
        <v>1548612.95</v>
      </c>
      <c r="H253" s="67">
        <f t="shared" si="37"/>
        <v>57.356035185185185</v>
      </c>
    </row>
    <row r="254" spans="1:8" s="12" customFormat="1" ht="58.5" customHeight="1">
      <c r="A254" s="83" t="s">
        <v>75</v>
      </c>
      <c r="B254" s="65" t="s">
        <v>41</v>
      </c>
      <c r="C254" s="65" t="s">
        <v>441</v>
      </c>
      <c r="D254" s="65" t="s">
        <v>766</v>
      </c>
      <c r="E254" s="70" t="s">
        <v>227</v>
      </c>
      <c r="F254" s="171">
        <v>2700000</v>
      </c>
      <c r="G254" s="171">
        <v>1548612.95</v>
      </c>
      <c r="H254" s="67">
        <f t="shared" si="37"/>
        <v>57.356035185185185</v>
      </c>
    </row>
    <row r="255" spans="1:8" s="12" customFormat="1" ht="39" customHeight="1">
      <c r="A255" s="83" t="s">
        <v>76</v>
      </c>
      <c r="B255" s="65" t="s">
        <v>41</v>
      </c>
      <c r="C255" s="65" t="s">
        <v>1046</v>
      </c>
      <c r="D255" s="65"/>
      <c r="E255" s="70" t="s">
        <v>1019</v>
      </c>
      <c r="F255" s="109">
        <f>F256</f>
        <v>3622252.82</v>
      </c>
      <c r="G255" s="109">
        <f t="shared" ref="G255" si="44">G256</f>
        <v>3622252.82</v>
      </c>
      <c r="H255" s="67">
        <f t="shared" si="37"/>
        <v>100</v>
      </c>
    </row>
    <row r="256" spans="1:8" s="12" customFormat="1" ht="28.5" customHeight="1">
      <c r="A256" s="83" t="s">
        <v>77</v>
      </c>
      <c r="B256" s="65" t="s">
        <v>41</v>
      </c>
      <c r="C256" s="65" t="s">
        <v>1046</v>
      </c>
      <c r="D256" s="65" t="s">
        <v>73</v>
      </c>
      <c r="E256" s="70" t="s">
        <v>201</v>
      </c>
      <c r="F256" s="171">
        <v>3622252.82</v>
      </c>
      <c r="G256" s="171">
        <v>3622252.82</v>
      </c>
      <c r="H256" s="67">
        <f t="shared" si="37"/>
        <v>100</v>
      </c>
    </row>
    <row r="257" spans="1:8" s="12" customFormat="1" ht="35.25" customHeight="1">
      <c r="A257" s="83" t="s">
        <v>78</v>
      </c>
      <c r="B257" s="65" t="s">
        <v>41</v>
      </c>
      <c r="C257" s="65" t="s">
        <v>944</v>
      </c>
      <c r="D257" s="65"/>
      <c r="E257" s="70" t="s">
        <v>945</v>
      </c>
      <c r="F257" s="109">
        <f>F258</f>
        <v>446396.84</v>
      </c>
      <c r="G257" s="109">
        <f t="shared" ref="G257" si="45">G258</f>
        <v>0</v>
      </c>
      <c r="H257" s="67">
        <f t="shared" si="37"/>
        <v>0</v>
      </c>
    </row>
    <row r="258" spans="1:8" s="12" customFormat="1" ht="46.5" customHeight="1">
      <c r="A258" s="83" t="s">
        <v>79</v>
      </c>
      <c r="B258" s="65" t="s">
        <v>41</v>
      </c>
      <c r="C258" s="65" t="s">
        <v>944</v>
      </c>
      <c r="D258" s="65" t="s">
        <v>607</v>
      </c>
      <c r="E258" s="70" t="s">
        <v>15</v>
      </c>
      <c r="F258" s="171">
        <v>446396.84</v>
      </c>
      <c r="G258" s="171">
        <v>0</v>
      </c>
      <c r="H258" s="67">
        <f t="shared" si="37"/>
        <v>0</v>
      </c>
    </row>
    <row r="259" spans="1:8" s="12" customFormat="1" ht="55.5" customHeight="1">
      <c r="A259" s="83" t="s">
        <v>81</v>
      </c>
      <c r="B259" s="65" t="s">
        <v>41</v>
      </c>
      <c r="C259" s="65" t="s">
        <v>442</v>
      </c>
      <c r="D259" s="65"/>
      <c r="E259" s="70" t="s">
        <v>1039</v>
      </c>
      <c r="F259" s="109">
        <f>F260</f>
        <v>1568673</v>
      </c>
      <c r="G259" s="109">
        <f>G260</f>
        <v>0</v>
      </c>
      <c r="H259" s="67">
        <f t="shared" si="37"/>
        <v>0</v>
      </c>
    </row>
    <row r="260" spans="1:8" s="12" customFormat="1" ht="44.25" customHeight="1">
      <c r="A260" s="83" t="s">
        <v>83</v>
      </c>
      <c r="B260" s="65" t="s">
        <v>41</v>
      </c>
      <c r="C260" s="65" t="s">
        <v>443</v>
      </c>
      <c r="D260" s="65"/>
      <c r="E260" s="70" t="s">
        <v>286</v>
      </c>
      <c r="F260" s="109">
        <f>F262+F261</f>
        <v>1568673</v>
      </c>
      <c r="G260" s="109">
        <f>G262+G261</f>
        <v>0</v>
      </c>
      <c r="H260" s="67">
        <f t="shared" si="37"/>
        <v>0</v>
      </c>
    </row>
    <row r="261" spans="1:8" s="12" customFormat="1" ht="43.5" customHeight="1">
      <c r="A261" s="83" t="s">
        <v>86</v>
      </c>
      <c r="B261" s="65" t="s">
        <v>41</v>
      </c>
      <c r="C261" s="65" t="s">
        <v>443</v>
      </c>
      <c r="D261" s="65" t="s">
        <v>607</v>
      </c>
      <c r="E261" s="70" t="s">
        <v>608</v>
      </c>
      <c r="F261" s="171">
        <v>1168673</v>
      </c>
      <c r="G261" s="171">
        <v>0</v>
      </c>
      <c r="H261" s="67">
        <f t="shared" si="37"/>
        <v>0</v>
      </c>
    </row>
    <row r="262" spans="1:8" s="12" customFormat="1" ht="64.5" customHeight="1">
      <c r="A262" s="83" t="s">
        <v>89</v>
      </c>
      <c r="B262" s="65" t="s">
        <v>41</v>
      </c>
      <c r="C262" s="65" t="s">
        <v>443</v>
      </c>
      <c r="D262" s="65" t="s">
        <v>766</v>
      </c>
      <c r="E262" s="70" t="s">
        <v>227</v>
      </c>
      <c r="F262" s="171">
        <v>400000</v>
      </c>
      <c r="G262" s="171">
        <v>0</v>
      </c>
      <c r="H262" s="67">
        <f t="shared" si="37"/>
        <v>0</v>
      </c>
    </row>
    <row r="263" spans="1:8" s="12" customFormat="1" ht="60" customHeight="1">
      <c r="A263" s="83" t="s">
        <v>90</v>
      </c>
      <c r="B263" s="65" t="s">
        <v>41</v>
      </c>
      <c r="C263" s="65" t="s">
        <v>1069</v>
      </c>
      <c r="D263" s="65"/>
      <c r="E263" s="70" t="s">
        <v>1068</v>
      </c>
      <c r="F263" s="109">
        <f>F264</f>
        <v>1039192</v>
      </c>
      <c r="G263" s="109">
        <f t="shared" ref="G263:G265" si="46">G264</f>
        <v>0</v>
      </c>
      <c r="H263" s="67">
        <f t="shared" si="37"/>
        <v>0</v>
      </c>
    </row>
    <row r="264" spans="1:8" s="12" customFormat="1" ht="48" customHeight="1">
      <c r="A264" s="83" t="s">
        <v>91</v>
      </c>
      <c r="B264" s="65" t="s">
        <v>41</v>
      </c>
      <c r="C264" s="65" t="s">
        <v>1071</v>
      </c>
      <c r="D264" s="65"/>
      <c r="E264" s="70" t="s">
        <v>1070</v>
      </c>
      <c r="F264" s="109">
        <f>F265</f>
        <v>1039192</v>
      </c>
      <c r="G264" s="109">
        <f t="shared" si="46"/>
        <v>0</v>
      </c>
      <c r="H264" s="67">
        <f t="shared" si="37"/>
        <v>0</v>
      </c>
    </row>
    <row r="265" spans="1:8" s="12" customFormat="1" ht="49.5" customHeight="1">
      <c r="A265" s="83" t="s">
        <v>92</v>
      </c>
      <c r="B265" s="65" t="s">
        <v>41</v>
      </c>
      <c r="C265" s="65" t="s">
        <v>1073</v>
      </c>
      <c r="D265" s="65"/>
      <c r="E265" s="70" t="s">
        <v>1072</v>
      </c>
      <c r="F265" s="109">
        <f>F266</f>
        <v>1039192</v>
      </c>
      <c r="G265" s="109">
        <f t="shared" si="46"/>
        <v>0</v>
      </c>
      <c r="H265" s="67">
        <f t="shared" si="37"/>
        <v>0</v>
      </c>
    </row>
    <row r="266" spans="1:8" s="12" customFormat="1" ht="51.75" customHeight="1">
      <c r="A266" s="83" t="s">
        <v>93</v>
      </c>
      <c r="B266" s="65" t="s">
        <v>41</v>
      </c>
      <c r="C266" s="65" t="s">
        <v>1073</v>
      </c>
      <c r="D266" s="65" t="s">
        <v>607</v>
      </c>
      <c r="E266" s="70" t="s">
        <v>15</v>
      </c>
      <c r="F266" s="171">
        <v>1039192</v>
      </c>
      <c r="G266" s="171">
        <v>0</v>
      </c>
      <c r="H266" s="67">
        <f t="shared" ref="H266:H329" si="47">G266/F266*100</f>
        <v>0</v>
      </c>
    </row>
    <row r="267" spans="1:8" s="12" customFormat="1" ht="39" customHeight="1">
      <c r="A267" s="83" t="s">
        <v>94</v>
      </c>
      <c r="B267" s="65" t="s">
        <v>41</v>
      </c>
      <c r="C267" s="65" t="s">
        <v>397</v>
      </c>
      <c r="D267" s="65"/>
      <c r="E267" s="70" t="s">
        <v>596</v>
      </c>
      <c r="F267" s="153">
        <f>F268</f>
        <v>2183501.7000000002</v>
      </c>
      <c r="G267" s="153">
        <f t="shared" ref="G267:G268" si="48">G268</f>
        <v>2183501.7000000002</v>
      </c>
      <c r="H267" s="67">
        <f t="shared" si="47"/>
        <v>100</v>
      </c>
    </row>
    <row r="268" spans="1:8" s="12" customFormat="1" ht="41.25" customHeight="1">
      <c r="A268" s="83" t="s">
        <v>95</v>
      </c>
      <c r="B268" s="65" t="s">
        <v>41</v>
      </c>
      <c r="C268" s="65" t="s">
        <v>1077</v>
      </c>
      <c r="D268" s="65"/>
      <c r="E268" s="70" t="s">
        <v>1076</v>
      </c>
      <c r="F268" s="153">
        <f>F269</f>
        <v>2183501.7000000002</v>
      </c>
      <c r="G268" s="153">
        <f t="shared" si="48"/>
        <v>2183501.7000000002</v>
      </c>
      <c r="H268" s="67">
        <f t="shared" si="47"/>
        <v>100</v>
      </c>
    </row>
    <row r="269" spans="1:8" s="12" customFormat="1" ht="38.25" customHeight="1">
      <c r="A269" s="83" t="s">
        <v>96</v>
      </c>
      <c r="B269" s="65" t="s">
        <v>41</v>
      </c>
      <c r="C269" s="65" t="s">
        <v>1077</v>
      </c>
      <c r="D269" s="65" t="s">
        <v>623</v>
      </c>
      <c r="E269" s="70" t="s">
        <v>848</v>
      </c>
      <c r="F269" s="171">
        <v>2183501.7000000002</v>
      </c>
      <c r="G269" s="171">
        <v>2183501.7000000002</v>
      </c>
      <c r="H269" s="67">
        <f t="shared" si="47"/>
        <v>100</v>
      </c>
    </row>
    <row r="270" spans="1:8" s="12" customFormat="1" ht="55.5" customHeight="1">
      <c r="A270" s="83" t="s">
        <v>97</v>
      </c>
      <c r="B270" s="62" t="s">
        <v>921</v>
      </c>
      <c r="C270" s="62"/>
      <c r="D270" s="62"/>
      <c r="E270" s="75" t="s">
        <v>920</v>
      </c>
      <c r="F270" s="110">
        <f>F271</f>
        <v>558000</v>
      </c>
      <c r="G270" s="110">
        <f>G271</f>
        <v>345200</v>
      </c>
      <c r="H270" s="64">
        <f t="shared" si="47"/>
        <v>61.863799283154123</v>
      </c>
    </row>
    <row r="271" spans="1:8" s="12" customFormat="1" ht="41.25" customHeight="1">
      <c r="A271" s="83" t="s">
        <v>99</v>
      </c>
      <c r="B271" s="65" t="s">
        <v>921</v>
      </c>
      <c r="C271" s="65" t="s">
        <v>397</v>
      </c>
      <c r="D271" s="65"/>
      <c r="E271" s="66" t="s">
        <v>596</v>
      </c>
      <c r="F271" s="82">
        <f>F274+F272</f>
        <v>558000</v>
      </c>
      <c r="G271" s="82">
        <f>G274+G272</f>
        <v>345200</v>
      </c>
      <c r="H271" s="67">
        <f t="shared" si="47"/>
        <v>61.863799283154123</v>
      </c>
    </row>
    <row r="272" spans="1:8" s="12" customFormat="1" ht="83.25" customHeight="1">
      <c r="A272" s="83" t="s">
        <v>100</v>
      </c>
      <c r="B272" s="65" t="s">
        <v>921</v>
      </c>
      <c r="C272" s="65" t="s">
        <v>1079</v>
      </c>
      <c r="D272" s="162"/>
      <c r="E272" s="66" t="s">
        <v>1078</v>
      </c>
      <c r="F272" s="82">
        <f>F273</f>
        <v>300000</v>
      </c>
      <c r="G272" s="82">
        <f>G273</f>
        <v>138240</v>
      </c>
      <c r="H272" s="67">
        <f t="shared" si="47"/>
        <v>46.08</v>
      </c>
    </row>
    <row r="273" spans="1:8" s="12" customFormat="1" ht="42.75" customHeight="1">
      <c r="A273" s="83" t="s">
        <v>102</v>
      </c>
      <c r="B273" s="65" t="s">
        <v>921</v>
      </c>
      <c r="C273" s="65" t="s">
        <v>1079</v>
      </c>
      <c r="D273" s="65" t="s">
        <v>607</v>
      </c>
      <c r="E273" s="66" t="s">
        <v>15</v>
      </c>
      <c r="F273" s="171">
        <v>300000</v>
      </c>
      <c r="G273" s="171">
        <v>138240</v>
      </c>
      <c r="H273" s="67">
        <f t="shared" si="47"/>
        <v>46.08</v>
      </c>
    </row>
    <row r="274" spans="1:8" s="12" customFormat="1" ht="90.75" customHeight="1">
      <c r="A274" s="83" t="s">
        <v>103</v>
      </c>
      <c r="B274" s="65" t="s">
        <v>921</v>
      </c>
      <c r="C274" s="65" t="s">
        <v>444</v>
      </c>
      <c r="D274" s="65"/>
      <c r="E274" s="70" t="s">
        <v>80</v>
      </c>
      <c r="F274" s="82">
        <f t="shared" ref="F274:G274" si="49">F275</f>
        <v>258000</v>
      </c>
      <c r="G274" s="82">
        <f t="shared" si="49"/>
        <v>206960</v>
      </c>
      <c r="H274" s="67">
        <f t="shared" si="47"/>
        <v>80.217054263565885</v>
      </c>
    </row>
    <row r="275" spans="1:8" s="12" customFormat="1" ht="45.75" customHeight="1">
      <c r="A275" s="83" t="s">
        <v>104</v>
      </c>
      <c r="B275" s="65" t="s">
        <v>921</v>
      </c>
      <c r="C275" s="65" t="s">
        <v>444</v>
      </c>
      <c r="D275" s="65" t="s">
        <v>607</v>
      </c>
      <c r="E275" s="70" t="s">
        <v>15</v>
      </c>
      <c r="F275" s="171">
        <v>258000</v>
      </c>
      <c r="G275" s="171">
        <v>206960</v>
      </c>
      <c r="H275" s="67">
        <f t="shared" si="47"/>
        <v>80.217054263565885</v>
      </c>
    </row>
    <row r="276" spans="1:8" s="12" customFormat="1" ht="35.25" customHeight="1">
      <c r="A276" s="83" t="s">
        <v>105</v>
      </c>
      <c r="B276" s="62" t="s">
        <v>84</v>
      </c>
      <c r="C276" s="62"/>
      <c r="D276" s="62"/>
      <c r="E276" s="63" t="s">
        <v>85</v>
      </c>
      <c r="F276" s="64">
        <f t="shared" ref="F276:G278" si="50">F277</f>
        <v>1440000</v>
      </c>
      <c r="G276" s="64">
        <f t="shared" si="50"/>
        <v>609972.51</v>
      </c>
      <c r="H276" s="64">
        <f t="shared" si="47"/>
        <v>42.359202083333336</v>
      </c>
    </row>
    <row r="277" spans="1:8" s="12" customFormat="1" ht="35.25" customHeight="1">
      <c r="A277" s="83" t="s">
        <v>108</v>
      </c>
      <c r="B277" s="62" t="s">
        <v>87</v>
      </c>
      <c r="C277" s="62"/>
      <c r="D277" s="62"/>
      <c r="E277" s="63" t="s">
        <v>88</v>
      </c>
      <c r="F277" s="64">
        <f t="shared" si="50"/>
        <v>1440000</v>
      </c>
      <c r="G277" s="64">
        <f t="shared" si="50"/>
        <v>609972.51</v>
      </c>
      <c r="H277" s="64">
        <f t="shared" si="47"/>
        <v>42.359202083333336</v>
      </c>
    </row>
    <row r="278" spans="1:8" s="12" customFormat="1" ht="54.75" customHeight="1">
      <c r="A278" s="83" t="s">
        <v>111</v>
      </c>
      <c r="B278" s="65" t="s">
        <v>87</v>
      </c>
      <c r="C278" s="65" t="s">
        <v>419</v>
      </c>
      <c r="D278" s="65"/>
      <c r="E278" s="66" t="s">
        <v>1027</v>
      </c>
      <c r="F278" s="67">
        <f t="shared" si="50"/>
        <v>1440000</v>
      </c>
      <c r="G278" s="67">
        <f t="shared" si="50"/>
        <v>609972.51</v>
      </c>
      <c r="H278" s="67">
        <f t="shared" si="47"/>
        <v>42.359202083333336</v>
      </c>
    </row>
    <row r="279" spans="1:8" s="12" customFormat="1" ht="47.25" customHeight="1">
      <c r="A279" s="83" t="s">
        <v>112</v>
      </c>
      <c r="B279" s="65" t="s">
        <v>87</v>
      </c>
      <c r="C279" s="65" t="s">
        <v>445</v>
      </c>
      <c r="D279" s="65"/>
      <c r="E279" s="66" t="s">
        <v>150</v>
      </c>
      <c r="F279" s="109">
        <f>F282+F284+F286+F288+F280</f>
        <v>1440000</v>
      </c>
      <c r="G279" s="109">
        <f>G282+G284+G286+G288+G280</f>
        <v>609972.51</v>
      </c>
      <c r="H279" s="67">
        <f t="shared" si="47"/>
        <v>42.359202083333336</v>
      </c>
    </row>
    <row r="280" spans="1:8" s="12" customFormat="1" ht="42.75" customHeight="1">
      <c r="A280" s="83" t="s">
        <v>114</v>
      </c>
      <c r="B280" s="65" t="s">
        <v>87</v>
      </c>
      <c r="C280" s="65" t="s">
        <v>947</v>
      </c>
      <c r="D280" s="65"/>
      <c r="E280" s="66" t="s">
        <v>946</v>
      </c>
      <c r="F280" s="109">
        <f>F281</f>
        <v>100000</v>
      </c>
      <c r="G280" s="109">
        <f>G281</f>
        <v>0</v>
      </c>
      <c r="H280" s="67">
        <f t="shared" si="47"/>
        <v>0</v>
      </c>
    </row>
    <row r="281" spans="1:8" s="12" customFormat="1" ht="50.25" customHeight="1">
      <c r="A281" s="83" t="s">
        <v>116</v>
      </c>
      <c r="B281" s="65" t="s">
        <v>87</v>
      </c>
      <c r="C281" s="65" t="s">
        <v>947</v>
      </c>
      <c r="D281" s="65" t="s">
        <v>607</v>
      </c>
      <c r="E281" s="70" t="s">
        <v>608</v>
      </c>
      <c r="F281" s="171">
        <v>100000</v>
      </c>
      <c r="G281" s="171">
        <v>0</v>
      </c>
      <c r="H281" s="67">
        <f t="shared" si="47"/>
        <v>0</v>
      </c>
    </row>
    <row r="282" spans="1:8" s="12" customFormat="1" ht="35.25" customHeight="1">
      <c r="A282" s="83" t="s">
        <v>117</v>
      </c>
      <c r="B282" s="65" t="s">
        <v>87</v>
      </c>
      <c r="C282" s="65" t="s">
        <v>841</v>
      </c>
      <c r="D282" s="65"/>
      <c r="E282" s="70" t="s">
        <v>840</v>
      </c>
      <c r="F282" s="109">
        <f>F283</f>
        <v>1200000</v>
      </c>
      <c r="G282" s="109">
        <f>G283</f>
        <v>600000</v>
      </c>
      <c r="H282" s="67">
        <f t="shared" si="47"/>
        <v>50</v>
      </c>
    </row>
    <row r="283" spans="1:8" s="12" customFormat="1" ht="45" customHeight="1">
      <c r="A283" s="83" t="s">
        <v>118</v>
      </c>
      <c r="B283" s="65" t="s">
        <v>87</v>
      </c>
      <c r="C283" s="65" t="s">
        <v>841</v>
      </c>
      <c r="D283" s="65" t="s">
        <v>607</v>
      </c>
      <c r="E283" s="70" t="s">
        <v>608</v>
      </c>
      <c r="F283" s="171">
        <v>1200000</v>
      </c>
      <c r="G283" s="171">
        <v>600000</v>
      </c>
      <c r="H283" s="67">
        <f t="shared" si="47"/>
        <v>50</v>
      </c>
    </row>
    <row r="284" spans="1:8" s="12" customFormat="1" ht="39.75" customHeight="1">
      <c r="A284" s="83" t="s">
        <v>121</v>
      </c>
      <c r="B284" s="65" t="s">
        <v>87</v>
      </c>
      <c r="C284" s="65" t="s">
        <v>446</v>
      </c>
      <c r="D284" s="65"/>
      <c r="E284" s="66" t="s">
        <v>98</v>
      </c>
      <c r="F284" s="109">
        <f>F285</f>
        <v>30000</v>
      </c>
      <c r="G284" s="109">
        <f>G285</f>
        <v>0</v>
      </c>
      <c r="H284" s="67">
        <f t="shared" si="47"/>
        <v>0</v>
      </c>
    </row>
    <row r="285" spans="1:8" s="12" customFormat="1" ht="41.25" customHeight="1">
      <c r="A285" s="83" t="s">
        <v>122</v>
      </c>
      <c r="B285" s="65" t="s">
        <v>87</v>
      </c>
      <c r="C285" s="65" t="s">
        <v>446</v>
      </c>
      <c r="D285" s="65" t="s">
        <v>607</v>
      </c>
      <c r="E285" s="70" t="s">
        <v>608</v>
      </c>
      <c r="F285" s="171">
        <v>30000</v>
      </c>
      <c r="G285" s="171">
        <v>0</v>
      </c>
      <c r="H285" s="67">
        <f t="shared" si="47"/>
        <v>0</v>
      </c>
    </row>
    <row r="286" spans="1:8" s="12" customFormat="1" ht="32.25" customHeight="1">
      <c r="A286" s="83" t="s">
        <v>123</v>
      </c>
      <c r="B286" s="65" t="s">
        <v>87</v>
      </c>
      <c r="C286" s="65" t="s">
        <v>447</v>
      </c>
      <c r="D286" s="65"/>
      <c r="E286" s="66" t="s">
        <v>101</v>
      </c>
      <c r="F286" s="109">
        <f>F287</f>
        <v>10000</v>
      </c>
      <c r="G286" s="109">
        <f>G287</f>
        <v>9972.51</v>
      </c>
      <c r="H286" s="67">
        <f t="shared" si="47"/>
        <v>99.725099999999998</v>
      </c>
    </row>
    <row r="287" spans="1:8" s="12" customFormat="1" ht="46.5" customHeight="1">
      <c r="A287" s="83" t="s">
        <v>124</v>
      </c>
      <c r="B287" s="65" t="s">
        <v>87</v>
      </c>
      <c r="C287" s="65" t="s">
        <v>447</v>
      </c>
      <c r="D287" s="65" t="s">
        <v>607</v>
      </c>
      <c r="E287" s="70" t="s">
        <v>15</v>
      </c>
      <c r="F287" s="171">
        <v>10000</v>
      </c>
      <c r="G287" s="171">
        <v>9972.51</v>
      </c>
      <c r="H287" s="67">
        <f t="shared" si="47"/>
        <v>99.725099999999998</v>
      </c>
    </row>
    <row r="288" spans="1:8" s="12" customFormat="1" ht="32.25" customHeight="1">
      <c r="A288" s="83" t="s">
        <v>125</v>
      </c>
      <c r="B288" s="65" t="s">
        <v>87</v>
      </c>
      <c r="C288" s="65" t="s">
        <v>931</v>
      </c>
      <c r="D288" s="65"/>
      <c r="E288" s="70" t="s">
        <v>891</v>
      </c>
      <c r="F288" s="109">
        <f>F289</f>
        <v>100000</v>
      </c>
      <c r="G288" s="109">
        <f>G289</f>
        <v>0</v>
      </c>
      <c r="H288" s="67">
        <f t="shared" si="47"/>
        <v>0</v>
      </c>
    </row>
    <row r="289" spans="1:8" s="12" customFormat="1" ht="36.75" customHeight="1">
      <c r="A289" s="83" t="s">
        <v>127</v>
      </c>
      <c r="B289" s="65" t="s">
        <v>87</v>
      </c>
      <c r="C289" s="65" t="s">
        <v>931</v>
      </c>
      <c r="D289" s="65" t="s">
        <v>607</v>
      </c>
      <c r="E289" s="70" t="s">
        <v>15</v>
      </c>
      <c r="F289" s="171">
        <v>100000</v>
      </c>
      <c r="G289" s="171">
        <v>0</v>
      </c>
      <c r="H289" s="67">
        <f t="shared" si="47"/>
        <v>0</v>
      </c>
    </row>
    <row r="290" spans="1:8" s="12" customFormat="1" ht="27" customHeight="1">
      <c r="A290" s="83" t="s">
        <v>129</v>
      </c>
      <c r="B290" s="62" t="s">
        <v>106</v>
      </c>
      <c r="C290" s="62"/>
      <c r="D290" s="62"/>
      <c r="E290" s="63" t="s">
        <v>107</v>
      </c>
      <c r="F290" s="64">
        <f>F291+F301+F335+F355+F375</f>
        <v>459794751.61999995</v>
      </c>
      <c r="G290" s="64">
        <f>G291+G301+G335+G355+G375</f>
        <v>229911642.06</v>
      </c>
      <c r="H290" s="64">
        <f t="shared" si="47"/>
        <v>50.003102743115221</v>
      </c>
    </row>
    <row r="291" spans="1:8" s="12" customFormat="1" ht="30" customHeight="1">
      <c r="A291" s="83" t="s">
        <v>368</v>
      </c>
      <c r="B291" s="62" t="s">
        <v>109</v>
      </c>
      <c r="C291" s="62"/>
      <c r="D291" s="62"/>
      <c r="E291" s="63" t="s">
        <v>110</v>
      </c>
      <c r="F291" s="64">
        <f>F292</f>
        <v>126489601</v>
      </c>
      <c r="G291" s="64">
        <f>G292</f>
        <v>63526000</v>
      </c>
      <c r="H291" s="64">
        <f t="shared" si="47"/>
        <v>50.222310370004251</v>
      </c>
    </row>
    <row r="292" spans="1:8" s="12" customFormat="1" ht="42" customHeight="1">
      <c r="A292" s="83" t="s">
        <v>369</v>
      </c>
      <c r="B292" s="65" t="s">
        <v>109</v>
      </c>
      <c r="C292" s="65" t="s">
        <v>458</v>
      </c>
      <c r="D292" s="62"/>
      <c r="E292" s="66" t="s">
        <v>171</v>
      </c>
      <c r="F292" s="67">
        <f>F293</f>
        <v>126489601</v>
      </c>
      <c r="G292" s="67">
        <f>G293</f>
        <v>63526000</v>
      </c>
      <c r="H292" s="67">
        <f t="shared" si="47"/>
        <v>50.222310370004251</v>
      </c>
    </row>
    <row r="293" spans="1:8" s="12" customFormat="1" ht="37.5" customHeight="1">
      <c r="A293" s="83" t="s">
        <v>234</v>
      </c>
      <c r="B293" s="65" t="s">
        <v>109</v>
      </c>
      <c r="C293" s="65" t="s">
        <v>459</v>
      </c>
      <c r="D293" s="62"/>
      <c r="E293" s="66" t="s">
        <v>113</v>
      </c>
      <c r="F293" s="67">
        <f>F294+F296</f>
        <v>126489601</v>
      </c>
      <c r="G293" s="67">
        <f>G294+G296</f>
        <v>63526000</v>
      </c>
      <c r="H293" s="67">
        <f t="shared" si="47"/>
        <v>50.222310370004251</v>
      </c>
    </row>
    <row r="294" spans="1:8" s="12" customFormat="1" ht="66" customHeight="1">
      <c r="A294" s="83" t="s">
        <v>235</v>
      </c>
      <c r="B294" s="65" t="s">
        <v>109</v>
      </c>
      <c r="C294" s="65" t="s">
        <v>460</v>
      </c>
      <c r="D294" s="65"/>
      <c r="E294" s="66" t="s">
        <v>115</v>
      </c>
      <c r="F294" s="109">
        <f>F295</f>
        <v>42641601</v>
      </c>
      <c r="G294" s="109">
        <f>G295</f>
        <v>21068000</v>
      </c>
      <c r="H294" s="67">
        <f t="shared" si="47"/>
        <v>49.407150542963905</v>
      </c>
    </row>
    <row r="295" spans="1:8" s="12" customFormat="1" ht="30.75" customHeight="1">
      <c r="A295" s="83" t="s">
        <v>236</v>
      </c>
      <c r="B295" s="65" t="s">
        <v>109</v>
      </c>
      <c r="C295" s="65" t="s">
        <v>460</v>
      </c>
      <c r="D295" s="65" t="s">
        <v>251</v>
      </c>
      <c r="E295" s="66" t="s">
        <v>252</v>
      </c>
      <c r="F295" s="170">
        <v>42641601</v>
      </c>
      <c r="G295" s="170">
        <v>21068000</v>
      </c>
      <c r="H295" s="67">
        <f t="shared" si="47"/>
        <v>49.407150542963905</v>
      </c>
    </row>
    <row r="296" spans="1:8" s="12" customFormat="1" ht="68.25" customHeight="1">
      <c r="A296" s="83" t="s">
        <v>238</v>
      </c>
      <c r="B296" s="65" t="s">
        <v>109</v>
      </c>
      <c r="C296" s="65" t="s">
        <v>461</v>
      </c>
      <c r="D296" s="65"/>
      <c r="E296" s="66" t="s">
        <v>126</v>
      </c>
      <c r="F296" s="109">
        <f>F297+F299</f>
        <v>83848000</v>
      </c>
      <c r="G296" s="109">
        <f>G297+G299</f>
        <v>42458000</v>
      </c>
      <c r="H296" s="67">
        <f t="shared" si="47"/>
        <v>50.636866711191672</v>
      </c>
    </row>
    <row r="297" spans="1:8" s="12" customFormat="1" ht="100.5" customHeight="1">
      <c r="A297" s="83" t="s">
        <v>239</v>
      </c>
      <c r="B297" s="65" t="s">
        <v>109</v>
      </c>
      <c r="C297" s="65" t="s">
        <v>162</v>
      </c>
      <c r="D297" s="65"/>
      <c r="E297" s="66" t="s">
        <v>128</v>
      </c>
      <c r="F297" s="109">
        <f>F298</f>
        <v>82531000</v>
      </c>
      <c r="G297" s="109">
        <f>G298</f>
        <v>41800000</v>
      </c>
      <c r="H297" s="67">
        <f t="shared" si="47"/>
        <v>50.64763543395815</v>
      </c>
    </row>
    <row r="298" spans="1:8" s="12" customFormat="1" ht="34.5" customHeight="1">
      <c r="A298" s="83" t="s">
        <v>240</v>
      </c>
      <c r="B298" s="65" t="s">
        <v>109</v>
      </c>
      <c r="C298" s="65" t="s">
        <v>162</v>
      </c>
      <c r="D298" s="65" t="s">
        <v>251</v>
      </c>
      <c r="E298" s="66" t="s">
        <v>252</v>
      </c>
      <c r="F298" s="170">
        <v>82531000</v>
      </c>
      <c r="G298" s="170">
        <v>41800000</v>
      </c>
      <c r="H298" s="67">
        <f t="shared" si="47"/>
        <v>50.64763543395815</v>
      </c>
    </row>
    <row r="299" spans="1:8" s="12" customFormat="1" ht="105.75" customHeight="1">
      <c r="A299" s="83" t="s">
        <v>241</v>
      </c>
      <c r="B299" s="65" t="s">
        <v>109</v>
      </c>
      <c r="C299" s="65" t="s">
        <v>163</v>
      </c>
      <c r="D299" s="65"/>
      <c r="E299" s="66" t="s">
        <v>233</v>
      </c>
      <c r="F299" s="109">
        <f>F300</f>
        <v>1317000</v>
      </c>
      <c r="G299" s="109">
        <f>G300</f>
        <v>658000</v>
      </c>
      <c r="H299" s="67">
        <f t="shared" si="47"/>
        <v>49.962034927866362</v>
      </c>
    </row>
    <row r="300" spans="1:8" s="12" customFormat="1" ht="34.5" customHeight="1">
      <c r="A300" s="83" t="s">
        <v>244</v>
      </c>
      <c r="B300" s="65" t="s">
        <v>109</v>
      </c>
      <c r="C300" s="65" t="s">
        <v>163</v>
      </c>
      <c r="D300" s="65" t="s">
        <v>251</v>
      </c>
      <c r="E300" s="66" t="s">
        <v>252</v>
      </c>
      <c r="F300" s="170">
        <v>1317000</v>
      </c>
      <c r="G300" s="170">
        <v>658000</v>
      </c>
      <c r="H300" s="67">
        <f t="shared" si="47"/>
        <v>49.962034927866362</v>
      </c>
    </row>
    <row r="301" spans="1:8" s="12" customFormat="1" ht="33" customHeight="1">
      <c r="A301" s="83" t="s">
        <v>974</v>
      </c>
      <c r="B301" s="62" t="s">
        <v>242</v>
      </c>
      <c r="C301" s="62"/>
      <c r="D301" s="62"/>
      <c r="E301" s="63" t="s">
        <v>243</v>
      </c>
      <c r="F301" s="64">
        <f>F302</f>
        <v>238904334.53999999</v>
      </c>
      <c r="G301" s="64">
        <f>G302</f>
        <v>116342678.44</v>
      </c>
      <c r="H301" s="64">
        <f t="shared" si="47"/>
        <v>48.698437667115925</v>
      </c>
    </row>
    <row r="302" spans="1:8" s="12" customFormat="1" ht="45" customHeight="1">
      <c r="A302" s="83" t="s">
        <v>975</v>
      </c>
      <c r="B302" s="65" t="s">
        <v>242</v>
      </c>
      <c r="C302" s="65" t="s">
        <v>458</v>
      </c>
      <c r="D302" s="62"/>
      <c r="E302" s="66" t="s">
        <v>171</v>
      </c>
      <c r="F302" s="67">
        <f>F303+F332</f>
        <v>238904334.53999999</v>
      </c>
      <c r="G302" s="67">
        <f>G303+G332</f>
        <v>116342678.44</v>
      </c>
      <c r="H302" s="67">
        <f t="shared" si="47"/>
        <v>48.698437667115925</v>
      </c>
    </row>
    <row r="303" spans="1:8" s="12" customFormat="1" ht="47.25" customHeight="1">
      <c r="A303" s="83" t="s">
        <v>976</v>
      </c>
      <c r="B303" s="65" t="s">
        <v>242</v>
      </c>
      <c r="C303" s="65" t="s">
        <v>463</v>
      </c>
      <c r="D303" s="62"/>
      <c r="E303" s="66" t="s">
        <v>249</v>
      </c>
      <c r="F303" s="67">
        <f>F304+F307+F314+F323+F317+F320+F326+F329</f>
        <v>210202104.53999999</v>
      </c>
      <c r="G303" s="67">
        <f>G304+G307+G314+G323+G317+G320+G326+G329</f>
        <v>116327678.44</v>
      </c>
      <c r="H303" s="67">
        <f t="shared" si="47"/>
        <v>55.340872392580479</v>
      </c>
    </row>
    <row r="304" spans="1:8" s="12" customFormat="1" ht="51" customHeight="1">
      <c r="A304" s="83" t="s">
        <v>977</v>
      </c>
      <c r="B304" s="65" t="s">
        <v>242</v>
      </c>
      <c r="C304" s="65" t="s">
        <v>464</v>
      </c>
      <c r="D304" s="65"/>
      <c r="E304" s="66" t="s">
        <v>250</v>
      </c>
      <c r="F304" s="109">
        <f>SUM(F305:F306)</f>
        <v>54543231.840000004</v>
      </c>
      <c r="G304" s="109">
        <f>SUM(G305:G306)</f>
        <v>29009279</v>
      </c>
      <c r="H304" s="67">
        <f t="shared" si="47"/>
        <v>53.185845468595176</v>
      </c>
    </row>
    <row r="305" spans="1:8" s="12" customFormat="1" ht="33" customHeight="1">
      <c r="A305" s="83" t="s">
        <v>978</v>
      </c>
      <c r="B305" s="65" t="s">
        <v>242</v>
      </c>
      <c r="C305" s="65" t="s">
        <v>464</v>
      </c>
      <c r="D305" s="65" t="s">
        <v>119</v>
      </c>
      <c r="E305" s="66" t="s">
        <v>120</v>
      </c>
      <c r="F305" s="170">
        <v>19650689.920000002</v>
      </c>
      <c r="G305" s="170">
        <v>9788500</v>
      </c>
      <c r="H305" s="67">
        <f t="shared" si="47"/>
        <v>49.812500425430351</v>
      </c>
    </row>
    <row r="306" spans="1:8" s="12" customFormat="1" ht="36.75" customHeight="1">
      <c r="A306" s="83" t="s">
        <v>979</v>
      </c>
      <c r="B306" s="65" t="s">
        <v>242</v>
      </c>
      <c r="C306" s="65" t="s">
        <v>464</v>
      </c>
      <c r="D306" s="65" t="s">
        <v>251</v>
      </c>
      <c r="E306" s="66" t="s">
        <v>252</v>
      </c>
      <c r="F306" s="170">
        <v>34892541.920000002</v>
      </c>
      <c r="G306" s="170">
        <v>19220779</v>
      </c>
      <c r="H306" s="67">
        <f t="shared" si="47"/>
        <v>55.085637051231487</v>
      </c>
    </row>
    <row r="307" spans="1:8" s="12" customFormat="1" ht="109.5" customHeight="1">
      <c r="A307" s="83" t="s">
        <v>980</v>
      </c>
      <c r="B307" s="65" t="s">
        <v>242</v>
      </c>
      <c r="C307" s="65" t="s">
        <v>185</v>
      </c>
      <c r="D307" s="65"/>
      <c r="E307" s="66" t="s">
        <v>253</v>
      </c>
      <c r="F307" s="109">
        <f>F308+F311</f>
        <v>123314000</v>
      </c>
      <c r="G307" s="109">
        <f>G308+G311</f>
        <v>69802000</v>
      </c>
      <c r="H307" s="67">
        <f t="shared" si="47"/>
        <v>56.605089446453775</v>
      </c>
    </row>
    <row r="308" spans="1:8" s="12" customFormat="1" ht="138.75" customHeight="1">
      <c r="A308" s="83" t="s">
        <v>981</v>
      </c>
      <c r="B308" s="65" t="s">
        <v>242</v>
      </c>
      <c r="C308" s="65" t="s">
        <v>164</v>
      </c>
      <c r="D308" s="65"/>
      <c r="E308" s="66" t="s">
        <v>254</v>
      </c>
      <c r="F308" s="109">
        <f>SUM(F309:F310)</f>
        <v>116510000</v>
      </c>
      <c r="G308" s="109">
        <f>SUM(G309:G310)</f>
        <v>66400000</v>
      </c>
      <c r="H308" s="67">
        <f t="shared" si="47"/>
        <v>56.990816238949449</v>
      </c>
    </row>
    <row r="309" spans="1:8" s="12" customFormat="1" ht="42.75" customHeight="1">
      <c r="A309" s="83" t="s">
        <v>982</v>
      </c>
      <c r="B309" s="65" t="s">
        <v>242</v>
      </c>
      <c r="C309" s="65" t="s">
        <v>164</v>
      </c>
      <c r="D309" s="65" t="s">
        <v>119</v>
      </c>
      <c r="E309" s="66" t="s">
        <v>120</v>
      </c>
      <c r="F309" s="170">
        <v>42149014</v>
      </c>
      <c r="G309" s="170">
        <v>24262000</v>
      </c>
      <c r="H309" s="67">
        <f t="shared" si="47"/>
        <v>57.562437878143477</v>
      </c>
    </row>
    <row r="310" spans="1:8" s="12" customFormat="1" ht="30.75" customHeight="1">
      <c r="A310" s="83" t="s">
        <v>983</v>
      </c>
      <c r="B310" s="65" t="s">
        <v>242</v>
      </c>
      <c r="C310" s="65" t="s">
        <v>164</v>
      </c>
      <c r="D310" s="65" t="s">
        <v>251</v>
      </c>
      <c r="E310" s="66" t="s">
        <v>252</v>
      </c>
      <c r="F310" s="170">
        <v>74360986</v>
      </c>
      <c r="G310" s="170">
        <v>42138000</v>
      </c>
      <c r="H310" s="67">
        <f t="shared" si="47"/>
        <v>56.666811814464104</v>
      </c>
    </row>
    <row r="311" spans="1:8" s="12" customFormat="1" ht="64.5" customHeight="1">
      <c r="A311" s="83" t="s">
        <v>984</v>
      </c>
      <c r="B311" s="65" t="s">
        <v>242</v>
      </c>
      <c r="C311" s="65" t="s">
        <v>152</v>
      </c>
      <c r="D311" s="65"/>
      <c r="E311" s="66" t="s">
        <v>258</v>
      </c>
      <c r="F311" s="109">
        <f>SUM(F312:F313)</f>
        <v>6804000</v>
      </c>
      <c r="G311" s="109">
        <f>SUM(G312:G313)</f>
        <v>3402000</v>
      </c>
      <c r="H311" s="67">
        <f t="shared" si="47"/>
        <v>50</v>
      </c>
    </row>
    <row r="312" spans="1:8" s="12" customFormat="1" ht="28.5" customHeight="1">
      <c r="A312" s="83" t="s">
        <v>985</v>
      </c>
      <c r="B312" s="65" t="s">
        <v>242</v>
      </c>
      <c r="C312" s="65" t="s">
        <v>152</v>
      </c>
      <c r="D312" s="65" t="s">
        <v>119</v>
      </c>
      <c r="E312" s="66" t="s">
        <v>120</v>
      </c>
      <c r="F312" s="170">
        <v>2502879</v>
      </c>
      <c r="G312" s="170">
        <v>1240000</v>
      </c>
      <c r="H312" s="67">
        <f t="shared" si="47"/>
        <v>49.542946342991414</v>
      </c>
    </row>
    <row r="313" spans="1:8" s="12" customFormat="1" ht="31.5" customHeight="1">
      <c r="A313" s="83" t="s">
        <v>986</v>
      </c>
      <c r="B313" s="65" t="s">
        <v>242</v>
      </c>
      <c r="C313" s="65" t="s">
        <v>152</v>
      </c>
      <c r="D313" s="65" t="s">
        <v>251</v>
      </c>
      <c r="E313" s="66" t="s">
        <v>252</v>
      </c>
      <c r="F313" s="170">
        <v>4301121</v>
      </c>
      <c r="G313" s="170">
        <v>2162000</v>
      </c>
      <c r="H313" s="67">
        <f t="shared" si="47"/>
        <v>50.265965547121318</v>
      </c>
    </row>
    <row r="314" spans="1:8" s="12" customFormat="1" ht="55.5" customHeight="1">
      <c r="A314" s="83" t="s">
        <v>255</v>
      </c>
      <c r="B314" s="65" t="s">
        <v>242</v>
      </c>
      <c r="C314" s="65" t="s">
        <v>843</v>
      </c>
      <c r="D314" s="65"/>
      <c r="E314" s="66" t="s">
        <v>842</v>
      </c>
      <c r="F314" s="67">
        <f>F315+F316</f>
        <v>170000</v>
      </c>
      <c r="G314" s="67">
        <f t="shared" ref="G314" si="51">G315+G316</f>
        <v>170000</v>
      </c>
      <c r="H314" s="67">
        <f t="shared" si="47"/>
        <v>100</v>
      </c>
    </row>
    <row r="315" spans="1:8" s="12" customFormat="1" ht="33.75" customHeight="1">
      <c r="A315" s="83" t="s">
        <v>256</v>
      </c>
      <c r="B315" s="65" t="s">
        <v>242</v>
      </c>
      <c r="C315" s="65" t="s">
        <v>843</v>
      </c>
      <c r="D315" s="65" t="s">
        <v>119</v>
      </c>
      <c r="E315" s="66" t="s">
        <v>120</v>
      </c>
      <c r="F315" s="170">
        <v>120000</v>
      </c>
      <c r="G315" s="170">
        <v>120000</v>
      </c>
      <c r="H315" s="67">
        <f t="shared" si="47"/>
        <v>100</v>
      </c>
    </row>
    <row r="316" spans="1:8" s="12" customFormat="1" ht="35.25" customHeight="1">
      <c r="A316" s="83" t="s">
        <v>257</v>
      </c>
      <c r="B316" s="65" t="s">
        <v>242</v>
      </c>
      <c r="C316" s="65" t="s">
        <v>843</v>
      </c>
      <c r="D316" s="65" t="s">
        <v>251</v>
      </c>
      <c r="E316" s="66" t="s">
        <v>252</v>
      </c>
      <c r="F316" s="170">
        <v>50000</v>
      </c>
      <c r="G316" s="170">
        <v>50000</v>
      </c>
      <c r="H316" s="67">
        <f t="shared" si="47"/>
        <v>100</v>
      </c>
    </row>
    <row r="317" spans="1:8" s="12" customFormat="1" ht="51.75" customHeight="1">
      <c r="A317" s="83" t="s">
        <v>259</v>
      </c>
      <c r="B317" s="65" t="s">
        <v>242</v>
      </c>
      <c r="C317" s="65" t="s">
        <v>862</v>
      </c>
      <c r="D317" s="65"/>
      <c r="E317" s="66" t="s">
        <v>861</v>
      </c>
      <c r="F317" s="67">
        <f>SUM(F318:F319)</f>
        <v>12777172.699999999</v>
      </c>
      <c r="G317" s="67">
        <f t="shared" ref="G317" si="52">SUM(G318:G319)</f>
        <v>8261500</v>
      </c>
      <c r="H317" s="67">
        <f t="shared" si="47"/>
        <v>64.658279213835783</v>
      </c>
    </row>
    <row r="318" spans="1:8" s="12" customFormat="1" ht="28.5" customHeight="1">
      <c r="A318" s="83" t="s">
        <v>260</v>
      </c>
      <c r="B318" s="65" t="s">
        <v>242</v>
      </c>
      <c r="C318" s="65" t="s">
        <v>862</v>
      </c>
      <c r="D318" s="65" t="s">
        <v>119</v>
      </c>
      <c r="E318" s="66" t="s">
        <v>120</v>
      </c>
      <c r="F318" s="170">
        <v>5668627</v>
      </c>
      <c r="G318" s="170">
        <v>3672000</v>
      </c>
      <c r="H318" s="67">
        <f t="shared" si="47"/>
        <v>64.777590764042159</v>
      </c>
    </row>
    <row r="319" spans="1:8" s="12" customFormat="1" ht="32.25" customHeight="1">
      <c r="A319" s="83" t="s">
        <v>682</v>
      </c>
      <c r="B319" s="65" t="s">
        <v>242</v>
      </c>
      <c r="C319" s="65" t="s">
        <v>862</v>
      </c>
      <c r="D319" s="65" t="s">
        <v>251</v>
      </c>
      <c r="E319" s="66" t="s">
        <v>252</v>
      </c>
      <c r="F319" s="170">
        <v>7108545.7000000002</v>
      </c>
      <c r="G319" s="170">
        <v>4589500</v>
      </c>
      <c r="H319" s="67">
        <f t="shared" si="47"/>
        <v>64.563135607329642</v>
      </c>
    </row>
    <row r="320" spans="1:8" ht="71.25" customHeight="1">
      <c r="A320" s="83" t="s">
        <v>261</v>
      </c>
      <c r="B320" s="65" t="s">
        <v>242</v>
      </c>
      <c r="C320" s="65" t="s">
        <v>864</v>
      </c>
      <c r="D320" s="65"/>
      <c r="E320" s="66" t="s">
        <v>863</v>
      </c>
      <c r="F320" s="67">
        <f>F321+F322</f>
        <v>10847700</v>
      </c>
      <c r="G320" s="67">
        <f>G321+G322</f>
        <v>4575900</v>
      </c>
      <c r="H320" s="67">
        <f t="shared" si="47"/>
        <v>42.183135595564039</v>
      </c>
    </row>
    <row r="321" spans="1:8" ht="36" customHeight="1">
      <c r="A321" s="83" t="s">
        <v>370</v>
      </c>
      <c r="B321" s="65" t="s">
        <v>242</v>
      </c>
      <c r="C321" s="65" t="s">
        <v>864</v>
      </c>
      <c r="D321" s="65" t="s">
        <v>119</v>
      </c>
      <c r="E321" s="66" t="s">
        <v>120</v>
      </c>
      <c r="F321" s="170">
        <v>3886995</v>
      </c>
      <c r="G321" s="170">
        <v>1512600</v>
      </c>
      <c r="H321" s="67">
        <f t="shared" si="47"/>
        <v>38.914379874427418</v>
      </c>
    </row>
    <row r="322" spans="1:8" ht="39.75" customHeight="1">
      <c r="A322" s="83" t="s">
        <v>371</v>
      </c>
      <c r="B322" s="65" t="s">
        <v>242</v>
      </c>
      <c r="C322" s="65" t="s">
        <v>864</v>
      </c>
      <c r="D322" s="65" t="s">
        <v>251</v>
      </c>
      <c r="E322" s="66" t="s">
        <v>252</v>
      </c>
      <c r="F322" s="170">
        <v>6960705</v>
      </c>
      <c r="G322" s="170">
        <v>3063300</v>
      </c>
      <c r="H322" s="67">
        <f t="shared" si="47"/>
        <v>44.008473279646246</v>
      </c>
    </row>
    <row r="323" spans="1:8" ht="51.75" customHeight="1">
      <c r="A323" s="83" t="s">
        <v>372</v>
      </c>
      <c r="B323" s="65" t="s">
        <v>242</v>
      </c>
      <c r="C323" s="65" t="s">
        <v>1091</v>
      </c>
      <c r="D323" s="65"/>
      <c r="E323" s="66" t="s">
        <v>855</v>
      </c>
      <c r="F323" s="109">
        <f>SUM(F324:F325)</f>
        <v>8085000</v>
      </c>
      <c r="G323" s="109">
        <f>SUM(G324:G325)</f>
        <v>4043999.44</v>
      </c>
      <c r="H323" s="67">
        <f t="shared" si="47"/>
        <v>50.018545949288807</v>
      </c>
    </row>
    <row r="324" spans="1:8" ht="29.25" customHeight="1">
      <c r="A324" s="83" t="s">
        <v>262</v>
      </c>
      <c r="B324" s="65" t="s">
        <v>242</v>
      </c>
      <c r="C324" s="65" t="s">
        <v>1091</v>
      </c>
      <c r="D324" s="65" t="s">
        <v>119</v>
      </c>
      <c r="E324" s="66" t="s">
        <v>120</v>
      </c>
      <c r="F324" s="170">
        <v>3323168</v>
      </c>
      <c r="G324" s="170">
        <v>1699834</v>
      </c>
      <c r="H324" s="67">
        <f t="shared" si="47"/>
        <v>51.151010120463368</v>
      </c>
    </row>
    <row r="325" spans="1:8" ht="33" customHeight="1">
      <c r="A325" s="83" t="s">
        <v>263</v>
      </c>
      <c r="B325" s="65" t="s">
        <v>242</v>
      </c>
      <c r="C325" s="65" t="s">
        <v>1091</v>
      </c>
      <c r="D325" s="65" t="s">
        <v>251</v>
      </c>
      <c r="E325" s="66" t="s">
        <v>252</v>
      </c>
      <c r="F325" s="170">
        <v>4761832</v>
      </c>
      <c r="G325" s="170">
        <v>2344165.44</v>
      </c>
      <c r="H325" s="67">
        <f t="shared" si="47"/>
        <v>49.228226447300116</v>
      </c>
    </row>
    <row r="326" spans="1:8" ht="48" customHeight="1">
      <c r="A326" s="83" t="s">
        <v>265</v>
      </c>
      <c r="B326" s="65" t="s">
        <v>242</v>
      </c>
      <c r="C326" s="65" t="s">
        <v>1060</v>
      </c>
      <c r="D326" s="65"/>
      <c r="E326" s="66" t="s">
        <v>1061</v>
      </c>
      <c r="F326" s="67">
        <f>F327+F328</f>
        <v>346500</v>
      </c>
      <c r="G326" s="67">
        <f t="shared" ref="G326" si="53">G327+G328</f>
        <v>346500</v>
      </c>
      <c r="H326" s="67">
        <f t="shared" si="47"/>
        <v>100</v>
      </c>
    </row>
    <row r="327" spans="1:8" ht="35.25" customHeight="1">
      <c r="A327" s="83" t="s">
        <v>266</v>
      </c>
      <c r="B327" s="65" t="s">
        <v>242</v>
      </c>
      <c r="C327" s="65" t="s">
        <v>1060</v>
      </c>
      <c r="D327" s="65" t="s">
        <v>119</v>
      </c>
      <c r="E327" s="66" t="s">
        <v>120</v>
      </c>
      <c r="F327" s="170">
        <v>241000</v>
      </c>
      <c r="G327" s="170">
        <v>241000</v>
      </c>
      <c r="H327" s="67">
        <f t="shared" si="47"/>
        <v>100</v>
      </c>
    </row>
    <row r="328" spans="1:8" ht="30.75" customHeight="1">
      <c r="A328" s="83" t="s">
        <v>267</v>
      </c>
      <c r="B328" s="65" t="s">
        <v>242</v>
      </c>
      <c r="C328" s="65" t="s">
        <v>1060</v>
      </c>
      <c r="D328" s="65" t="s">
        <v>251</v>
      </c>
      <c r="E328" s="66" t="s">
        <v>252</v>
      </c>
      <c r="F328" s="170">
        <v>105500</v>
      </c>
      <c r="G328" s="170">
        <v>105500</v>
      </c>
      <c r="H328" s="67">
        <f t="shared" si="47"/>
        <v>100</v>
      </c>
    </row>
    <row r="329" spans="1:8" ht="61.5" customHeight="1">
      <c r="A329" s="83" t="s">
        <v>82</v>
      </c>
      <c r="B329" s="65" t="s">
        <v>242</v>
      </c>
      <c r="C329" s="65" t="s">
        <v>1058</v>
      </c>
      <c r="D329" s="65"/>
      <c r="E329" s="66" t="s">
        <v>1059</v>
      </c>
      <c r="F329" s="67">
        <f t="shared" ref="F329:G329" si="54">F330+F331</f>
        <v>118500</v>
      </c>
      <c r="G329" s="67">
        <f t="shared" si="54"/>
        <v>118500</v>
      </c>
      <c r="H329" s="67">
        <f t="shared" si="47"/>
        <v>100</v>
      </c>
    </row>
    <row r="330" spans="1:8" ht="32.25" customHeight="1">
      <c r="A330" s="83" t="s">
        <v>268</v>
      </c>
      <c r="B330" s="65" t="s">
        <v>242</v>
      </c>
      <c r="C330" s="65" t="s">
        <v>1058</v>
      </c>
      <c r="D330" s="65" t="s">
        <v>119</v>
      </c>
      <c r="E330" s="66" t="s">
        <v>120</v>
      </c>
      <c r="F330" s="170">
        <v>79000</v>
      </c>
      <c r="G330" s="170">
        <v>79000</v>
      </c>
      <c r="H330" s="67">
        <f t="shared" ref="H330:H393" si="55">G330/F330*100</f>
        <v>100</v>
      </c>
    </row>
    <row r="331" spans="1:8" ht="31.5" customHeight="1">
      <c r="A331" s="83" t="s">
        <v>269</v>
      </c>
      <c r="B331" s="65" t="s">
        <v>242</v>
      </c>
      <c r="C331" s="65" t="s">
        <v>1058</v>
      </c>
      <c r="D331" s="65" t="s">
        <v>251</v>
      </c>
      <c r="E331" s="66" t="s">
        <v>252</v>
      </c>
      <c r="F331" s="170">
        <v>39500</v>
      </c>
      <c r="G331" s="170">
        <v>39500</v>
      </c>
      <c r="H331" s="67">
        <f t="shared" si="55"/>
        <v>100</v>
      </c>
    </row>
    <row r="332" spans="1:8" ht="49.5" customHeight="1">
      <c r="A332" s="83" t="s">
        <v>270</v>
      </c>
      <c r="B332" s="65" t="s">
        <v>242</v>
      </c>
      <c r="C332" s="65" t="s">
        <v>467</v>
      </c>
      <c r="D332" s="65"/>
      <c r="E332" s="66" t="s">
        <v>237</v>
      </c>
      <c r="F332" s="67">
        <f>F333</f>
        <v>28702230</v>
      </c>
      <c r="G332" s="67">
        <f t="shared" ref="G332:G333" si="56">G333</f>
        <v>15000</v>
      </c>
      <c r="H332" s="67">
        <f t="shared" si="55"/>
        <v>5.2260747684064968E-2</v>
      </c>
    </row>
    <row r="333" spans="1:8" ht="81" customHeight="1">
      <c r="A333" s="83" t="s">
        <v>271</v>
      </c>
      <c r="B333" s="65" t="s">
        <v>242</v>
      </c>
      <c r="C333" s="65" t="s">
        <v>898</v>
      </c>
      <c r="D333" s="65"/>
      <c r="E333" s="66" t="s">
        <v>897</v>
      </c>
      <c r="F333" s="67">
        <f>F334</f>
        <v>28702230</v>
      </c>
      <c r="G333" s="67">
        <f t="shared" si="56"/>
        <v>15000</v>
      </c>
      <c r="H333" s="67">
        <f t="shared" si="55"/>
        <v>5.2260747684064968E-2</v>
      </c>
    </row>
    <row r="334" spans="1:8" ht="30" customHeight="1">
      <c r="A334" s="83" t="s">
        <v>272</v>
      </c>
      <c r="B334" s="65" t="s">
        <v>242</v>
      </c>
      <c r="C334" s="65" t="s">
        <v>898</v>
      </c>
      <c r="D334" s="65" t="s">
        <v>251</v>
      </c>
      <c r="E334" s="66" t="s">
        <v>252</v>
      </c>
      <c r="F334" s="170">
        <v>28702230</v>
      </c>
      <c r="G334" s="170">
        <v>15000</v>
      </c>
      <c r="H334" s="67">
        <f t="shared" si="55"/>
        <v>5.2260747684064968E-2</v>
      </c>
    </row>
    <row r="335" spans="1:8" ht="42.75" customHeight="1">
      <c r="A335" s="83" t="s">
        <v>273</v>
      </c>
      <c r="B335" s="62" t="s">
        <v>361</v>
      </c>
      <c r="C335" s="62"/>
      <c r="D335" s="62"/>
      <c r="E335" s="63" t="s">
        <v>362</v>
      </c>
      <c r="F335" s="64">
        <f>F336+F351</f>
        <v>56261253</v>
      </c>
      <c r="G335" s="64">
        <f>G336+G351</f>
        <v>30746336</v>
      </c>
      <c r="H335" s="64">
        <f t="shared" si="55"/>
        <v>54.649220130237765</v>
      </c>
    </row>
    <row r="336" spans="1:8" ht="51.75" customHeight="1">
      <c r="A336" s="83" t="s">
        <v>274</v>
      </c>
      <c r="B336" s="65" t="s">
        <v>361</v>
      </c>
      <c r="C336" s="65" t="s">
        <v>458</v>
      </c>
      <c r="D336" s="65"/>
      <c r="E336" s="66" t="s">
        <v>171</v>
      </c>
      <c r="F336" s="67">
        <f>F337+F340</f>
        <v>35541250</v>
      </c>
      <c r="G336" s="67">
        <f>G337+G340</f>
        <v>20107836</v>
      </c>
      <c r="H336" s="67">
        <f t="shared" si="55"/>
        <v>56.576051770829672</v>
      </c>
    </row>
    <row r="337" spans="1:8" ht="48" customHeight="1">
      <c r="A337" s="83" t="s">
        <v>278</v>
      </c>
      <c r="B337" s="65" t="s">
        <v>361</v>
      </c>
      <c r="C337" s="65" t="s">
        <v>463</v>
      </c>
      <c r="D337" s="65"/>
      <c r="E337" s="66" t="s">
        <v>249</v>
      </c>
      <c r="F337" s="109">
        <f>F338</f>
        <v>16526307</v>
      </c>
      <c r="G337" s="109">
        <f>G338</f>
        <v>8441237</v>
      </c>
      <c r="H337" s="67">
        <f t="shared" si="55"/>
        <v>51.077575891576984</v>
      </c>
    </row>
    <row r="338" spans="1:8" ht="56.25" customHeight="1">
      <c r="A338" s="83" t="s">
        <v>279</v>
      </c>
      <c r="B338" s="65" t="s">
        <v>361</v>
      </c>
      <c r="C338" s="65" t="s">
        <v>464</v>
      </c>
      <c r="D338" s="65"/>
      <c r="E338" s="66" t="s">
        <v>250</v>
      </c>
      <c r="F338" s="109">
        <f t="shared" ref="F338:G338" si="57">F339</f>
        <v>16526307</v>
      </c>
      <c r="G338" s="109">
        <f t="shared" si="57"/>
        <v>8441237</v>
      </c>
      <c r="H338" s="67">
        <f t="shared" si="55"/>
        <v>51.077575891576984</v>
      </c>
    </row>
    <row r="339" spans="1:8" ht="28.5" customHeight="1">
      <c r="A339" s="83" t="s">
        <v>281</v>
      </c>
      <c r="B339" s="65" t="s">
        <v>361</v>
      </c>
      <c r="C339" s="65" t="s">
        <v>464</v>
      </c>
      <c r="D339" s="65" t="s">
        <v>251</v>
      </c>
      <c r="E339" s="66" t="s">
        <v>252</v>
      </c>
      <c r="F339" s="170">
        <v>16526307</v>
      </c>
      <c r="G339" s="170">
        <v>8441237</v>
      </c>
      <c r="H339" s="67">
        <f t="shared" si="55"/>
        <v>51.077575891576984</v>
      </c>
    </row>
    <row r="340" spans="1:8" ht="44.25" customHeight="1">
      <c r="A340" s="83" t="s">
        <v>282</v>
      </c>
      <c r="B340" s="65" t="s">
        <v>361</v>
      </c>
      <c r="C340" s="65" t="s">
        <v>465</v>
      </c>
      <c r="D340" s="65"/>
      <c r="E340" s="66" t="s">
        <v>189</v>
      </c>
      <c r="F340" s="109">
        <f>F341+F343+F345+F347+F349</f>
        <v>19014943</v>
      </c>
      <c r="G340" s="109">
        <f>G341+G343+G345+G347+G349</f>
        <v>11666599</v>
      </c>
      <c r="H340" s="67">
        <f t="shared" si="55"/>
        <v>61.354898618418154</v>
      </c>
    </row>
    <row r="341" spans="1:8" ht="60.75" customHeight="1">
      <c r="A341" s="83" t="s">
        <v>283</v>
      </c>
      <c r="B341" s="65" t="s">
        <v>361</v>
      </c>
      <c r="C341" s="65" t="s">
        <v>466</v>
      </c>
      <c r="D341" s="65"/>
      <c r="E341" s="66" t="s">
        <v>264</v>
      </c>
      <c r="F341" s="109">
        <f t="shared" ref="F341:G341" si="58">F342</f>
        <v>17452343</v>
      </c>
      <c r="G341" s="109">
        <f t="shared" si="58"/>
        <v>10972800</v>
      </c>
      <c r="H341" s="67">
        <f t="shared" si="55"/>
        <v>62.872933450826629</v>
      </c>
    </row>
    <row r="342" spans="1:8" ht="32.25" customHeight="1">
      <c r="A342" s="83" t="s">
        <v>987</v>
      </c>
      <c r="B342" s="65" t="s">
        <v>361</v>
      </c>
      <c r="C342" s="65" t="s">
        <v>466</v>
      </c>
      <c r="D342" s="65" t="s">
        <v>119</v>
      </c>
      <c r="E342" s="66" t="s">
        <v>120</v>
      </c>
      <c r="F342" s="170">
        <v>17452343</v>
      </c>
      <c r="G342" s="170">
        <v>10972800</v>
      </c>
      <c r="H342" s="67">
        <f t="shared" si="55"/>
        <v>62.872933450826629</v>
      </c>
    </row>
    <row r="343" spans="1:8" ht="114.75" customHeight="1">
      <c r="A343" s="83" t="s">
        <v>988</v>
      </c>
      <c r="B343" s="65" t="s">
        <v>361</v>
      </c>
      <c r="C343" s="65" t="s">
        <v>914</v>
      </c>
      <c r="D343" s="65"/>
      <c r="E343" s="66" t="s">
        <v>915</v>
      </c>
      <c r="F343" s="109">
        <f>F344</f>
        <v>1387600</v>
      </c>
      <c r="G343" s="109">
        <f t="shared" ref="G343" si="59">G344</f>
        <v>693799</v>
      </c>
      <c r="H343" s="67">
        <f t="shared" si="55"/>
        <v>49.999927933121938</v>
      </c>
    </row>
    <row r="344" spans="1:8" ht="30" customHeight="1">
      <c r="A344" s="83" t="s">
        <v>989</v>
      </c>
      <c r="B344" s="65" t="s">
        <v>361</v>
      </c>
      <c r="C344" s="65" t="s">
        <v>914</v>
      </c>
      <c r="D344" s="65" t="s">
        <v>119</v>
      </c>
      <c r="E344" s="66" t="s">
        <v>120</v>
      </c>
      <c r="F344" s="170">
        <v>1387600</v>
      </c>
      <c r="G344" s="170">
        <v>693799</v>
      </c>
      <c r="H344" s="67">
        <f t="shared" si="55"/>
        <v>49.999927933121938</v>
      </c>
    </row>
    <row r="345" spans="1:8" ht="44.25" customHeight="1">
      <c r="A345" s="83" t="s">
        <v>990</v>
      </c>
      <c r="B345" s="65" t="s">
        <v>361</v>
      </c>
      <c r="C345" s="65" t="s">
        <v>1109</v>
      </c>
      <c r="D345" s="65"/>
      <c r="E345" s="163" t="s">
        <v>1110</v>
      </c>
      <c r="F345" s="109">
        <f>F346</f>
        <v>58700</v>
      </c>
      <c r="G345" s="109">
        <f>G346</f>
        <v>0</v>
      </c>
      <c r="H345" s="67">
        <f t="shared" si="55"/>
        <v>0</v>
      </c>
    </row>
    <row r="346" spans="1:8" ht="36.75" customHeight="1">
      <c r="A346" s="83" t="s">
        <v>991</v>
      </c>
      <c r="B346" s="65" t="s">
        <v>361</v>
      </c>
      <c r="C346" s="65" t="s">
        <v>1109</v>
      </c>
      <c r="D346" s="65" t="s">
        <v>119</v>
      </c>
      <c r="E346" s="66" t="s">
        <v>120</v>
      </c>
      <c r="F346" s="170">
        <v>58700</v>
      </c>
      <c r="G346" s="170">
        <v>0</v>
      </c>
      <c r="H346" s="67">
        <f t="shared" si="55"/>
        <v>0</v>
      </c>
    </row>
    <row r="347" spans="1:8" ht="53.25" customHeight="1">
      <c r="A347" s="83" t="s">
        <v>285</v>
      </c>
      <c r="B347" s="65" t="s">
        <v>361</v>
      </c>
      <c r="C347" s="65" t="s">
        <v>1112</v>
      </c>
      <c r="D347" s="65"/>
      <c r="E347" s="66" t="s">
        <v>1111</v>
      </c>
      <c r="F347" s="109">
        <f>F348</f>
        <v>28800</v>
      </c>
      <c r="G347" s="109">
        <f t="shared" ref="G347" si="60">G348</f>
        <v>0</v>
      </c>
      <c r="H347" s="67">
        <f t="shared" si="55"/>
        <v>0</v>
      </c>
    </row>
    <row r="348" spans="1:8" ht="33.75" customHeight="1">
      <c r="A348" s="83" t="s">
        <v>287</v>
      </c>
      <c r="B348" s="65" t="s">
        <v>361</v>
      </c>
      <c r="C348" s="65" t="s">
        <v>1112</v>
      </c>
      <c r="D348" s="65" t="s">
        <v>119</v>
      </c>
      <c r="E348" s="66" t="s">
        <v>120</v>
      </c>
      <c r="F348" s="109">
        <v>28800</v>
      </c>
      <c r="G348" s="109">
        <v>0</v>
      </c>
      <c r="H348" s="67">
        <f t="shared" si="55"/>
        <v>0</v>
      </c>
    </row>
    <row r="349" spans="1:8" ht="55.5" customHeight="1">
      <c r="A349" s="83" t="s">
        <v>288</v>
      </c>
      <c r="B349" s="65" t="s">
        <v>361</v>
      </c>
      <c r="C349" s="65" t="s">
        <v>1113</v>
      </c>
      <c r="D349" s="65"/>
      <c r="E349" s="66" t="s">
        <v>1115</v>
      </c>
      <c r="F349" s="109">
        <f>F350</f>
        <v>87500</v>
      </c>
      <c r="G349" s="109">
        <f>G350</f>
        <v>0</v>
      </c>
      <c r="H349" s="67">
        <f t="shared" si="55"/>
        <v>0</v>
      </c>
    </row>
    <row r="350" spans="1:8" ht="39.75" customHeight="1">
      <c r="A350" s="83" t="s">
        <v>289</v>
      </c>
      <c r="B350" s="65" t="s">
        <v>361</v>
      </c>
      <c r="C350" s="65" t="s">
        <v>1113</v>
      </c>
      <c r="D350" s="65" t="s">
        <v>119</v>
      </c>
      <c r="E350" s="66" t="s">
        <v>120</v>
      </c>
      <c r="F350" s="109">
        <v>87500</v>
      </c>
      <c r="G350" s="109">
        <v>0</v>
      </c>
      <c r="H350" s="67">
        <f t="shared" si="55"/>
        <v>0</v>
      </c>
    </row>
    <row r="351" spans="1:8" ht="53.25" customHeight="1">
      <c r="A351" s="83" t="s">
        <v>291</v>
      </c>
      <c r="B351" s="65" t="s">
        <v>361</v>
      </c>
      <c r="C351" s="65" t="s">
        <v>475</v>
      </c>
      <c r="D351" s="62"/>
      <c r="E351" s="66" t="s">
        <v>1040</v>
      </c>
      <c r="F351" s="67">
        <f t="shared" ref="F351:G353" si="61">F352</f>
        <v>20720003</v>
      </c>
      <c r="G351" s="67">
        <f t="shared" si="61"/>
        <v>10638500</v>
      </c>
      <c r="H351" s="67">
        <f t="shared" si="55"/>
        <v>51.344104535119996</v>
      </c>
    </row>
    <row r="352" spans="1:8" ht="45" customHeight="1">
      <c r="A352" s="83" t="s">
        <v>292</v>
      </c>
      <c r="B352" s="65" t="s">
        <v>361</v>
      </c>
      <c r="C352" s="65" t="s">
        <v>476</v>
      </c>
      <c r="D352" s="65"/>
      <c r="E352" s="66" t="s">
        <v>183</v>
      </c>
      <c r="F352" s="96">
        <f>F353</f>
        <v>20720003</v>
      </c>
      <c r="G352" s="96">
        <f t="shared" si="61"/>
        <v>10638500</v>
      </c>
      <c r="H352" s="67">
        <f t="shared" si="55"/>
        <v>51.344104535119996</v>
      </c>
    </row>
    <row r="353" spans="1:8" ht="54" customHeight="1">
      <c r="A353" s="83" t="s">
        <v>293</v>
      </c>
      <c r="B353" s="65" t="s">
        <v>361</v>
      </c>
      <c r="C353" s="65" t="s">
        <v>501</v>
      </c>
      <c r="D353" s="65"/>
      <c r="E353" s="83" t="s">
        <v>280</v>
      </c>
      <c r="F353" s="96">
        <f>F354</f>
        <v>20720003</v>
      </c>
      <c r="G353" s="96">
        <f t="shared" si="61"/>
        <v>10638500</v>
      </c>
      <c r="H353" s="67">
        <f t="shared" si="55"/>
        <v>51.344104535119996</v>
      </c>
    </row>
    <row r="354" spans="1:8" ht="35.25" customHeight="1">
      <c r="A354" s="83" t="s">
        <v>294</v>
      </c>
      <c r="B354" s="65" t="s">
        <v>361</v>
      </c>
      <c r="C354" s="65" t="s">
        <v>501</v>
      </c>
      <c r="D354" s="65" t="s">
        <v>119</v>
      </c>
      <c r="E354" s="66" t="s">
        <v>120</v>
      </c>
      <c r="F354" s="170">
        <v>20720003</v>
      </c>
      <c r="G354" s="170">
        <v>10638500</v>
      </c>
      <c r="H354" s="67">
        <f t="shared" si="55"/>
        <v>51.344104535119996</v>
      </c>
    </row>
    <row r="355" spans="1:8" ht="31.5" customHeight="1">
      <c r="A355" s="83" t="s">
        <v>373</v>
      </c>
      <c r="B355" s="62" t="s">
        <v>284</v>
      </c>
      <c r="C355" s="62"/>
      <c r="D355" s="62"/>
      <c r="E355" s="63" t="s">
        <v>133</v>
      </c>
      <c r="F355" s="64">
        <f>F356</f>
        <v>456200</v>
      </c>
      <c r="G355" s="64">
        <f>G356</f>
        <v>243770</v>
      </c>
      <c r="H355" s="64">
        <f t="shared" si="55"/>
        <v>53.434896975010957</v>
      </c>
    </row>
    <row r="356" spans="1:8" ht="48" customHeight="1">
      <c r="A356" s="83" t="s">
        <v>374</v>
      </c>
      <c r="B356" s="65" t="s">
        <v>284</v>
      </c>
      <c r="C356" s="65" t="s">
        <v>475</v>
      </c>
      <c r="D356" s="65"/>
      <c r="E356" s="66" t="s">
        <v>1040</v>
      </c>
      <c r="F356" s="96">
        <f>F362+F365+F372+F357</f>
        <v>456200</v>
      </c>
      <c r="G356" s="96">
        <f>G362+G365+G372+G357</f>
        <v>243770</v>
      </c>
      <c r="H356" s="67">
        <f t="shared" si="55"/>
        <v>53.434896975010957</v>
      </c>
    </row>
    <row r="357" spans="1:8" ht="54.75" customHeight="1">
      <c r="A357" s="83" t="s">
        <v>992</v>
      </c>
      <c r="B357" s="65" t="s">
        <v>284</v>
      </c>
      <c r="C357" s="65" t="s">
        <v>476</v>
      </c>
      <c r="D357" s="65"/>
      <c r="E357" s="66" t="s">
        <v>183</v>
      </c>
      <c r="F357" s="96">
        <f>F358+F360</f>
        <v>325200</v>
      </c>
      <c r="G357" s="96">
        <f>G358+G360</f>
        <v>197200</v>
      </c>
      <c r="H357" s="67">
        <f t="shared" si="55"/>
        <v>60.639606396063961</v>
      </c>
    </row>
    <row r="358" spans="1:8" ht="48" customHeight="1">
      <c r="A358" s="83" t="s">
        <v>993</v>
      </c>
      <c r="B358" s="65" t="s">
        <v>284</v>
      </c>
      <c r="C358" s="65" t="s">
        <v>232</v>
      </c>
      <c r="D358" s="65"/>
      <c r="E358" s="66" t="s">
        <v>231</v>
      </c>
      <c r="F358" s="96">
        <f>F359</f>
        <v>200000</v>
      </c>
      <c r="G358" s="96">
        <f>G359</f>
        <v>72000</v>
      </c>
      <c r="H358" s="67">
        <f t="shared" si="55"/>
        <v>36</v>
      </c>
    </row>
    <row r="359" spans="1:8" ht="30.75" customHeight="1">
      <c r="A359" s="83" t="s">
        <v>296</v>
      </c>
      <c r="B359" s="65" t="s">
        <v>284</v>
      </c>
      <c r="C359" s="65" t="s">
        <v>232</v>
      </c>
      <c r="D359" s="65" t="s">
        <v>119</v>
      </c>
      <c r="E359" s="66" t="s">
        <v>120</v>
      </c>
      <c r="F359" s="170">
        <v>200000</v>
      </c>
      <c r="G359" s="170">
        <v>72000</v>
      </c>
      <c r="H359" s="67">
        <f t="shared" si="55"/>
        <v>36</v>
      </c>
    </row>
    <row r="360" spans="1:8" ht="42" customHeight="1">
      <c r="A360" s="83" t="s">
        <v>994</v>
      </c>
      <c r="B360" s="65" t="s">
        <v>284</v>
      </c>
      <c r="C360" s="65" t="s">
        <v>952</v>
      </c>
      <c r="D360" s="65"/>
      <c r="E360" s="66" t="s">
        <v>951</v>
      </c>
      <c r="F360" s="96">
        <f>F361</f>
        <v>125200</v>
      </c>
      <c r="G360" s="96">
        <f>G361</f>
        <v>125200</v>
      </c>
      <c r="H360" s="67">
        <f t="shared" si="55"/>
        <v>100</v>
      </c>
    </row>
    <row r="361" spans="1:8" ht="39.75" customHeight="1">
      <c r="A361" s="83" t="s">
        <v>995</v>
      </c>
      <c r="B361" s="65" t="s">
        <v>284</v>
      </c>
      <c r="C361" s="65" t="s">
        <v>952</v>
      </c>
      <c r="D361" s="65" t="s">
        <v>119</v>
      </c>
      <c r="E361" s="66" t="s">
        <v>120</v>
      </c>
      <c r="F361" s="170">
        <v>125200</v>
      </c>
      <c r="G361" s="170">
        <v>125200</v>
      </c>
      <c r="H361" s="67">
        <f t="shared" si="55"/>
        <v>100</v>
      </c>
    </row>
    <row r="362" spans="1:8" ht="33" customHeight="1">
      <c r="A362" s="83" t="s">
        <v>996</v>
      </c>
      <c r="B362" s="65" t="s">
        <v>284</v>
      </c>
      <c r="C362" s="65" t="s">
        <v>477</v>
      </c>
      <c r="D362" s="65"/>
      <c r="E362" s="66" t="s">
        <v>177</v>
      </c>
      <c r="F362" s="96">
        <f>F363</f>
        <v>31000</v>
      </c>
      <c r="G362" s="96">
        <f t="shared" ref="G362:G363" si="62">G363</f>
        <v>31000</v>
      </c>
      <c r="H362" s="67">
        <f t="shared" si="55"/>
        <v>100</v>
      </c>
    </row>
    <row r="363" spans="1:8" ht="33.75" customHeight="1">
      <c r="A363" s="83" t="s">
        <v>997</v>
      </c>
      <c r="B363" s="65" t="s">
        <v>284</v>
      </c>
      <c r="C363" s="65" t="s">
        <v>502</v>
      </c>
      <c r="D363" s="65"/>
      <c r="E363" s="66" t="s">
        <v>295</v>
      </c>
      <c r="F363" s="96">
        <f>F364</f>
        <v>31000</v>
      </c>
      <c r="G363" s="96">
        <f t="shared" si="62"/>
        <v>31000</v>
      </c>
      <c r="H363" s="67">
        <f t="shared" si="55"/>
        <v>100</v>
      </c>
    </row>
    <row r="364" spans="1:8" ht="45" customHeight="1">
      <c r="A364" s="83" t="s">
        <v>998</v>
      </c>
      <c r="B364" s="65" t="s">
        <v>284</v>
      </c>
      <c r="C364" s="65" t="s">
        <v>502</v>
      </c>
      <c r="D364" s="65" t="s">
        <v>607</v>
      </c>
      <c r="E364" s="70" t="s">
        <v>608</v>
      </c>
      <c r="F364" s="170">
        <v>31000</v>
      </c>
      <c r="G364" s="170">
        <v>31000</v>
      </c>
      <c r="H364" s="67">
        <f t="shared" si="55"/>
        <v>100</v>
      </c>
    </row>
    <row r="365" spans="1:8" ht="47.25" customHeight="1">
      <c r="A365" s="83" t="s">
        <v>999</v>
      </c>
      <c r="B365" s="65" t="s">
        <v>284</v>
      </c>
      <c r="C365" s="65" t="s">
        <v>517</v>
      </c>
      <c r="D365" s="65"/>
      <c r="E365" s="70" t="s">
        <v>518</v>
      </c>
      <c r="F365" s="96">
        <f>F366+F370+F368</f>
        <v>55000</v>
      </c>
      <c r="G365" s="96">
        <f>G366+G370+G368</f>
        <v>15570</v>
      </c>
      <c r="H365" s="67">
        <f t="shared" si="55"/>
        <v>28.309090909090912</v>
      </c>
    </row>
    <row r="366" spans="1:8" ht="45" customHeight="1">
      <c r="A366" s="83" t="s">
        <v>1000</v>
      </c>
      <c r="B366" s="65" t="s">
        <v>284</v>
      </c>
      <c r="C366" s="65" t="s">
        <v>193</v>
      </c>
      <c r="D366" s="65"/>
      <c r="E366" s="70" t="s">
        <v>194</v>
      </c>
      <c r="F366" s="96">
        <f>F367</f>
        <v>30000</v>
      </c>
      <c r="G366" s="96">
        <f>G367</f>
        <v>0</v>
      </c>
      <c r="H366" s="67">
        <f t="shared" si="55"/>
        <v>0</v>
      </c>
    </row>
    <row r="367" spans="1:8" ht="34.5" customHeight="1">
      <c r="A367" s="83" t="s">
        <v>1001</v>
      </c>
      <c r="B367" s="65" t="s">
        <v>284</v>
      </c>
      <c r="C367" s="65" t="s">
        <v>193</v>
      </c>
      <c r="D367" s="65" t="s">
        <v>607</v>
      </c>
      <c r="E367" s="70" t="s">
        <v>608</v>
      </c>
      <c r="F367" s="170">
        <v>30000</v>
      </c>
      <c r="G367" s="170">
        <v>0</v>
      </c>
      <c r="H367" s="67">
        <f t="shared" si="55"/>
        <v>0</v>
      </c>
    </row>
    <row r="368" spans="1:8" ht="44.25" customHeight="1">
      <c r="A368" s="83" t="s">
        <v>300</v>
      </c>
      <c r="B368" s="65" t="s">
        <v>284</v>
      </c>
      <c r="C368" s="65" t="s">
        <v>1089</v>
      </c>
      <c r="D368" s="65"/>
      <c r="E368" s="70" t="s">
        <v>1090</v>
      </c>
      <c r="F368" s="96">
        <f>F369</f>
        <v>15570</v>
      </c>
      <c r="G368" s="96">
        <f t="shared" ref="G368" si="63">G369</f>
        <v>15570</v>
      </c>
      <c r="H368" s="67">
        <f t="shared" si="55"/>
        <v>100</v>
      </c>
    </row>
    <row r="369" spans="1:8" ht="30" customHeight="1">
      <c r="A369" s="83" t="s">
        <v>751</v>
      </c>
      <c r="B369" s="65" t="s">
        <v>284</v>
      </c>
      <c r="C369" s="65" t="s">
        <v>1089</v>
      </c>
      <c r="D369" s="65" t="s">
        <v>607</v>
      </c>
      <c r="E369" s="70" t="s">
        <v>608</v>
      </c>
      <c r="F369" s="170">
        <v>15570</v>
      </c>
      <c r="G369" s="170">
        <v>15570</v>
      </c>
      <c r="H369" s="67">
        <f t="shared" si="55"/>
        <v>100</v>
      </c>
    </row>
    <row r="370" spans="1:8" ht="31.5" customHeight="1">
      <c r="A370" s="83" t="s">
        <v>301</v>
      </c>
      <c r="B370" s="65" t="s">
        <v>284</v>
      </c>
      <c r="C370" s="65" t="s">
        <v>180</v>
      </c>
      <c r="D370" s="65"/>
      <c r="E370" s="84" t="s">
        <v>179</v>
      </c>
      <c r="F370" s="96">
        <f>F371</f>
        <v>9430</v>
      </c>
      <c r="G370" s="96">
        <f t="shared" ref="G370" si="64">G371</f>
        <v>0</v>
      </c>
      <c r="H370" s="67">
        <f t="shared" si="55"/>
        <v>0</v>
      </c>
    </row>
    <row r="371" spans="1:8" ht="36.75" customHeight="1">
      <c r="A371" s="83" t="s">
        <v>302</v>
      </c>
      <c r="B371" s="65" t="s">
        <v>284</v>
      </c>
      <c r="C371" s="65" t="s">
        <v>180</v>
      </c>
      <c r="D371" s="65" t="s">
        <v>607</v>
      </c>
      <c r="E371" s="70" t="s">
        <v>15</v>
      </c>
      <c r="F371" s="170">
        <v>9430</v>
      </c>
      <c r="G371" s="170">
        <v>0</v>
      </c>
      <c r="H371" s="67">
        <f t="shared" si="55"/>
        <v>0</v>
      </c>
    </row>
    <row r="372" spans="1:8" ht="45.75" customHeight="1">
      <c r="A372" s="83" t="s">
        <v>303</v>
      </c>
      <c r="B372" s="65" t="s">
        <v>284</v>
      </c>
      <c r="C372" s="65" t="s">
        <v>954</v>
      </c>
      <c r="D372" s="65"/>
      <c r="E372" s="70" t="s">
        <v>953</v>
      </c>
      <c r="F372" s="96">
        <f>F373</f>
        <v>45000</v>
      </c>
      <c r="G372" s="96">
        <f t="shared" ref="G372:G373" si="65">G373</f>
        <v>0</v>
      </c>
      <c r="H372" s="67">
        <f t="shared" si="55"/>
        <v>0</v>
      </c>
    </row>
    <row r="373" spans="1:8" ht="57.75" customHeight="1">
      <c r="A373" s="83" t="s">
        <v>304</v>
      </c>
      <c r="B373" s="65" t="s">
        <v>284</v>
      </c>
      <c r="C373" s="65" t="s">
        <v>956</v>
      </c>
      <c r="D373" s="65"/>
      <c r="E373" s="70" t="s">
        <v>955</v>
      </c>
      <c r="F373" s="96">
        <f>F374</f>
        <v>45000</v>
      </c>
      <c r="G373" s="96">
        <f t="shared" si="65"/>
        <v>0</v>
      </c>
      <c r="H373" s="67">
        <f t="shared" si="55"/>
        <v>0</v>
      </c>
    </row>
    <row r="374" spans="1:8" ht="45.75" customHeight="1">
      <c r="A374" s="83" t="s">
        <v>1002</v>
      </c>
      <c r="B374" s="65" t="s">
        <v>284</v>
      </c>
      <c r="C374" s="65" t="s">
        <v>956</v>
      </c>
      <c r="D374" s="65" t="s">
        <v>607</v>
      </c>
      <c r="E374" s="70" t="s">
        <v>15</v>
      </c>
      <c r="F374" s="170">
        <v>45000</v>
      </c>
      <c r="G374" s="170">
        <v>0</v>
      </c>
      <c r="H374" s="67">
        <f t="shared" si="55"/>
        <v>0</v>
      </c>
    </row>
    <row r="375" spans="1:8" ht="34.5" customHeight="1">
      <c r="A375" s="83" t="s">
        <v>305</v>
      </c>
      <c r="B375" s="62" t="s">
        <v>297</v>
      </c>
      <c r="C375" s="62"/>
      <c r="D375" s="62"/>
      <c r="E375" s="63" t="s">
        <v>298</v>
      </c>
      <c r="F375" s="64">
        <f>F376</f>
        <v>37683363.079999998</v>
      </c>
      <c r="G375" s="64">
        <f>G376</f>
        <v>19052857.620000001</v>
      </c>
      <c r="H375" s="64">
        <f t="shared" si="55"/>
        <v>50.560396054756808</v>
      </c>
    </row>
    <row r="376" spans="1:8" ht="34.5" customHeight="1">
      <c r="A376" s="83" t="s">
        <v>306</v>
      </c>
      <c r="B376" s="65" t="s">
        <v>297</v>
      </c>
      <c r="C376" s="65" t="s">
        <v>458</v>
      </c>
      <c r="D376" s="65"/>
      <c r="E376" s="66" t="s">
        <v>171</v>
      </c>
      <c r="F376" s="67">
        <f>F395+F381+F377</f>
        <v>37683363.079999998</v>
      </c>
      <c r="G376" s="67">
        <f>G395+G381+G377</f>
        <v>19052857.620000001</v>
      </c>
      <c r="H376" s="67">
        <f t="shared" si="55"/>
        <v>50.560396054756808</v>
      </c>
    </row>
    <row r="377" spans="1:8" ht="34.5" customHeight="1">
      <c r="A377" s="83" t="s">
        <v>307</v>
      </c>
      <c r="B377" s="65" t="s">
        <v>297</v>
      </c>
      <c r="C377" s="65" t="s">
        <v>463</v>
      </c>
      <c r="D377" s="62"/>
      <c r="E377" s="66" t="s">
        <v>249</v>
      </c>
      <c r="F377" s="67">
        <f>F378</f>
        <v>1373800</v>
      </c>
      <c r="G377" s="67">
        <f>G378</f>
        <v>572429.78</v>
      </c>
      <c r="H377" s="67">
        <f t="shared" si="55"/>
        <v>41.667621196680741</v>
      </c>
    </row>
    <row r="378" spans="1:8" ht="84" customHeight="1">
      <c r="A378" s="83" t="s">
        <v>308</v>
      </c>
      <c r="B378" s="65" t="s">
        <v>297</v>
      </c>
      <c r="C378" s="65" t="s">
        <v>1075</v>
      </c>
      <c r="D378" s="65"/>
      <c r="E378" s="66" t="s">
        <v>1074</v>
      </c>
      <c r="F378" s="67">
        <f>F379+F380</f>
        <v>1373800</v>
      </c>
      <c r="G378" s="67">
        <f>G379+G380</f>
        <v>572429.78</v>
      </c>
      <c r="H378" s="67">
        <f t="shared" si="55"/>
        <v>41.667621196680741</v>
      </c>
    </row>
    <row r="379" spans="1:8" ht="32.25" customHeight="1">
      <c r="A379" s="83" t="s">
        <v>309</v>
      </c>
      <c r="B379" s="65" t="s">
        <v>297</v>
      </c>
      <c r="C379" s="65" t="s">
        <v>1075</v>
      </c>
      <c r="D379" s="65" t="s">
        <v>119</v>
      </c>
      <c r="E379" s="66" t="s">
        <v>120</v>
      </c>
      <c r="F379" s="170">
        <v>686900</v>
      </c>
      <c r="G379" s="170">
        <v>286212.78000000003</v>
      </c>
      <c r="H379" s="67">
        <f t="shared" si="55"/>
        <v>41.667314019507941</v>
      </c>
    </row>
    <row r="380" spans="1:8" ht="30.75" customHeight="1">
      <c r="A380" s="83" t="s">
        <v>310</v>
      </c>
      <c r="B380" s="65" t="s">
        <v>297</v>
      </c>
      <c r="C380" s="65" t="s">
        <v>1075</v>
      </c>
      <c r="D380" s="65" t="s">
        <v>251</v>
      </c>
      <c r="E380" s="66" t="s">
        <v>252</v>
      </c>
      <c r="F380" s="170">
        <v>686900</v>
      </c>
      <c r="G380" s="170">
        <v>286217</v>
      </c>
      <c r="H380" s="67">
        <f t="shared" si="55"/>
        <v>41.667928373853549</v>
      </c>
    </row>
    <row r="381" spans="1:8" ht="48" customHeight="1">
      <c r="A381" s="83" t="s">
        <v>311</v>
      </c>
      <c r="B381" s="65" t="s">
        <v>297</v>
      </c>
      <c r="C381" s="65" t="s">
        <v>462</v>
      </c>
      <c r="D381" s="65"/>
      <c r="E381" s="66" t="s">
        <v>155</v>
      </c>
      <c r="F381" s="109">
        <f>F382+F390+F393+F385+F388</f>
        <v>16741693</v>
      </c>
      <c r="G381" s="109">
        <f>G382+G390+G393+G385+G388</f>
        <v>12100340</v>
      </c>
      <c r="H381" s="67">
        <f t="shared" si="55"/>
        <v>72.276680739516607</v>
      </c>
    </row>
    <row r="382" spans="1:8" ht="71.25" customHeight="1">
      <c r="A382" s="83" t="s">
        <v>312</v>
      </c>
      <c r="B382" s="65" t="s">
        <v>297</v>
      </c>
      <c r="C382" s="65" t="s">
        <v>363</v>
      </c>
      <c r="D382" s="65"/>
      <c r="E382" s="70" t="s">
        <v>230</v>
      </c>
      <c r="F382" s="109">
        <f>F383+F384</f>
        <v>6370600</v>
      </c>
      <c r="G382" s="109">
        <f>G383+G384</f>
        <v>5499913</v>
      </c>
      <c r="H382" s="67">
        <f t="shared" si="55"/>
        <v>86.332731610837286</v>
      </c>
    </row>
    <row r="383" spans="1:8" ht="27.75" customHeight="1">
      <c r="A383" s="83" t="s">
        <v>313</v>
      </c>
      <c r="B383" s="65" t="s">
        <v>297</v>
      </c>
      <c r="C383" s="65" t="s">
        <v>363</v>
      </c>
      <c r="D383" s="65" t="s">
        <v>119</v>
      </c>
      <c r="E383" s="66" t="s">
        <v>120</v>
      </c>
      <c r="F383" s="170">
        <v>413309</v>
      </c>
      <c r="G383" s="170">
        <v>344649</v>
      </c>
      <c r="H383" s="67">
        <f t="shared" si="55"/>
        <v>83.387731697107967</v>
      </c>
    </row>
    <row r="384" spans="1:8" ht="27.75" customHeight="1">
      <c r="A384" s="83" t="s">
        <v>314</v>
      </c>
      <c r="B384" s="65" t="s">
        <v>297</v>
      </c>
      <c r="C384" s="65" t="s">
        <v>363</v>
      </c>
      <c r="D384" s="65" t="s">
        <v>251</v>
      </c>
      <c r="E384" s="66" t="s">
        <v>252</v>
      </c>
      <c r="F384" s="170">
        <v>5957291</v>
      </c>
      <c r="G384" s="170">
        <v>5155264</v>
      </c>
      <c r="H384" s="67">
        <f t="shared" si="55"/>
        <v>86.53705182439468</v>
      </c>
    </row>
    <row r="385" spans="1:8" ht="74.25" customHeight="1">
      <c r="A385" s="83" t="s">
        <v>315</v>
      </c>
      <c r="B385" s="65" t="s">
        <v>297</v>
      </c>
      <c r="C385" s="65" t="s">
        <v>859</v>
      </c>
      <c r="D385" s="65"/>
      <c r="E385" s="70" t="s">
        <v>860</v>
      </c>
      <c r="F385" s="67">
        <f>F386+F387</f>
        <v>5893200</v>
      </c>
      <c r="G385" s="67">
        <f>G386+G387</f>
        <v>3800000</v>
      </c>
      <c r="H385" s="67">
        <f t="shared" si="55"/>
        <v>64.481096857394959</v>
      </c>
    </row>
    <row r="386" spans="1:8" ht="30.75" customHeight="1">
      <c r="A386" s="83" t="s">
        <v>316</v>
      </c>
      <c r="B386" s="65" t="s">
        <v>297</v>
      </c>
      <c r="C386" s="65" t="s">
        <v>859</v>
      </c>
      <c r="D386" s="70">
        <v>610</v>
      </c>
      <c r="E386" s="66" t="s">
        <v>120</v>
      </c>
      <c r="F386" s="170">
        <v>240000</v>
      </c>
      <c r="G386" s="170">
        <v>240000</v>
      </c>
      <c r="H386" s="67">
        <f t="shared" si="55"/>
        <v>100</v>
      </c>
    </row>
    <row r="387" spans="1:8" ht="27.75" customHeight="1">
      <c r="A387" s="83" t="s">
        <v>319</v>
      </c>
      <c r="B387" s="65" t="s">
        <v>297</v>
      </c>
      <c r="C387" s="65" t="s">
        <v>859</v>
      </c>
      <c r="D387" s="70">
        <v>620</v>
      </c>
      <c r="E387" s="66" t="s">
        <v>252</v>
      </c>
      <c r="F387" s="170">
        <v>5653200</v>
      </c>
      <c r="G387" s="170">
        <v>3560000</v>
      </c>
      <c r="H387" s="67">
        <f t="shared" si="55"/>
        <v>62.973183329795511</v>
      </c>
    </row>
    <row r="388" spans="1:8" ht="72.75" customHeight="1">
      <c r="A388" s="83" t="s">
        <v>322</v>
      </c>
      <c r="B388" s="65" t="s">
        <v>297</v>
      </c>
      <c r="C388" s="65" t="s">
        <v>1092</v>
      </c>
      <c r="D388" s="70"/>
      <c r="E388" s="70" t="s">
        <v>1088</v>
      </c>
      <c r="F388" s="67">
        <f>F389</f>
        <v>1261000</v>
      </c>
      <c r="G388" s="67">
        <f t="shared" ref="G388" si="66">G389</f>
        <v>1261000</v>
      </c>
      <c r="H388" s="67">
        <f t="shared" si="55"/>
        <v>100</v>
      </c>
    </row>
    <row r="389" spans="1:8" ht="34.5" customHeight="1">
      <c r="A389" s="83" t="s">
        <v>323</v>
      </c>
      <c r="B389" s="65" t="s">
        <v>297</v>
      </c>
      <c r="C389" s="65" t="s">
        <v>1092</v>
      </c>
      <c r="D389" s="70">
        <v>620</v>
      </c>
      <c r="E389" s="66" t="s">
        <v>252</v>
      </c>
      <c r="F389" s="170">
        <v>1261000</v>
      </c>
      <c r="G389" s="170">
        <v>1261000</v>
      </c>
      <c r="H389" s="67">
        <f t="shared" si="55"/>
        <v>100</v>
      </c>
    </row>
    <row r="390" spans="1:8" ht="115.5" customHeight="1">
      <c r="A390" s="83" t="s">
        <v>324</v>
      </c>
      <c r="B390" s="65" t="s">
        <v>297</v>
      </c>
      <c r="C390" s="65" t="s">
        <v>156</v>
      </c>
      <c r="D390" s="65"/>
      <c r="E390" s="74" t="s">
        <v>190</v>
      </c>
      <c r="F390" s="109">
        <f>F392+F391</f>
        <v>704700</v>
      </c>
      <c r="G390" s="109">
        <f t="shared" ref="G390" si="67">G392+G391</f>
        <v>0</v>
      </c>
      <c r="H390" s="67">
        <f t="shared" si="55"/>
        <v>0</v>
      </c>
    </row>
    <row r="391" spans="1:8" ht="30" customHeight="1">
      <c r="A391" s="83" t="s">
        <v>326</v>
      </c>
      <c r="B391" s="65" t="s">
        <v>297</v>
      </c>
      <c r="C391" s="65" t="s">
        <v>156</v>
      </c>
      <c r="D391" s="65" t="s">
        <v>686</v>
      </c>
      <c r="E391" s="66" t="s">
        <v>687</v>
      </c>
      <c r="F391" s="170">
        <v>39900</v>
      </c>
      <c r="G391" s="170">
        <v>0</v>
      </c>
      <c r="H391" s="67">
        <f t="shared" si="55"/>
        <v>0</v>
      </c>
    </row>
    <row r="392" spans="1:8" ht="32.25" customHeight="1">
      <c r="A392" s="83" t="s">
        <v>327</v>
      </c>
      <c r="B392" s="65" t="s">
        <v>297</v>
      </c>
      <c r="C392" s="65" t="s">
        <v>156</v>
      </c>
      <c r="D392" s="65" t="s">
        <v>251</v>
      </c>
      <c r="E392" s="66" t="s">
        <v>252</v>
      </c>
      <c r="F392" s="170">
        <v>664800</v>
      </c>
      <c r="G392" s="170">
        <v>0</v>
      </c>
      <c r="H392" s="67">
        <f t="shared" si="55"/>
        <v>0</v>
      </c>
    </row>
    <row r="393" spans="1:8" ht="38.25" customHeight="1">
      <c r="A393" s="83" t="s">
        <v>328</v>
      </c>
      <c r="B393" s="65" t="s">
        <v>297</v>
      </c>
      <c r="C393" s="65" t="s">
        <v>160</v>
      </c>
      <c r="D393" s="65"/>
      <c r="E393" s="66" t="s">
        <v>161</v>
      </c>
      <c r="F393" s="109">
        <f>F394</f>
        <v>2512193</v>
      </c>
      <c r="G393" s="109">
        <f>G394</f>
        <v>1539427</v>
      </c>
      <c r="H393" s="67">
        <f t="shared" si="55"/>
        <v>61.278213895190383</v>
      </c>
    </row>
    <row r="394" spans="1:8" ht="37.5" customHeight="1">
      <c r="A394" s="83" t="s">
        <v>1003</v>
      </c>
      <c r="B394" s="65" t="s">
        <v>297</v>
      </c>
      <c r="C394" s="65" t="s">
        <v>160</v>
      </c>
      <c r="D394" s="65" t="s">
        <v>251</v>
      </c>
      <c r="E394" s="66" t="s">
        <v>252</v>
      </c>
      <c r="F394" s="170">
        <v>2512193</v>
      </c>
      <c r="G394" s="170">
        <v>1539427</v>
      </c>
      <c r="H394" s="67">
        <f t="shared" ref="H394:H457" si="68">G394/F394*100</f>
        <v>61.278213895190383</v>
      </c>
    </row>
    <row r="395" spans="1:8" ht="60.75" customHeight="1">
      <c r="A395" s="83" t="s">
        <v>1004</v>
      </c>
      <c r="B395" s="65" t="s">
        <v>297</v>
      </c>
      <c r="C395" s="65" t="s">
        <v>182</v>
      </c>
      <c r="D395" s="65"/>
      <c r="E395" s="66" t="s">
        <v>184</v>
      </c>
      <c r="F395" s="109">
        <f>F396+F403+F406+F399</f>
        <v>19567870.079999998</v>
      </c>
      <c r="G395" s="109">
        <f>G396+G403+G406+G399</f>
        <v>6380087.8399999999</v>
      </c>
      <c r="H395" s="67">
        <f t="shared" si="68"/>
        <v>32.604917213350589</v>
      </c>
    </row>
    <row r="396" spans="1:8" ht="54" customHeight="1">
      <c r="A396" s="83" t="s">
        <v>329</v>
      </c>
      <c r="B396" s="65" t="s">
        <v>297</v>
      </c>
      <c r="C396" s="65" t="s">
        <v>157</v>
      </c>
      <c r="D396" s="65"/>
      <c r="E396" s="66" t="s">
        <v>299</v>
      </c>
      <c r="F396" s="109">
        <f>SUM(F397:F398)</f>
        <v>150000</v>
      </c>
      <c r="G396" s="109">
        <f>SUM(G397:G398)</f>
        <v>19015</v>
      </c>
      <c r="H396" s="67">
        <f t="shared" si="68"/>
        <v>12.676666666666666</v>
      </c>
    </row>
    <row r="397" spans="1:8" ht="41.25" customHeight="1">
      <c r="A397" s="83" t="s">
        <v>330</v>
      </c>
      <c r="B397" s="65" t="s">
        <v>297</v>
      </c>
      <c r="C397" s="65" t="s">
        <v>157</v>
      </c>
      <c r="D397" s="65" t="s">
        <v>607</v>
      </c>
      <c r="E397" s="70" t="s">
        <v>15</v>
      </c>
      <c r="F397" s="170">
        <v>145000</v>
      </c>
      <c r="G397" s="170">
        <v>19015</v>
      </c>
      <c r="H397" s="67">
        <f t="shared" si="68"/>
        <v>13.113793103448277</v>
      </c>
    </row>
    <row r="398" spans="1:8" ht="40.5" customHeight="1">
      <c r="A398" s="83" t="s">
        <v>1005</v>
      </c>
      <c r="B398" s="65" t="s">
        <v>297</v>
      </c>
      <c r="C398" s="65" t="s">
        <v>157</v>
      </c>
      <c r="D398" s="65" t="s">
        <v>296</v>
      </c>
      <c r="E398" s="66" t="s">
        <v>847</v>
      </c>
      <c r="F398" s="170">
        <v>5000</v>
      </c>
      <c r="G398" s="170">
        <v>0</v>
      </c>
      <c r="H398" s="67">
        <f t="shared" si="68"/>
        <v>0</v>
      </c>
    </row>
    <row r="399" spans="1:8" ht="33.75" customHeight="1">
      <c r="A399" s="83" t="s">
        <v>1006</v>
      </c>
      <c r="B399" s="65" t="s">
        <v>297</v>
      </c>
      <c r="C399" s="65" t="s">
        <v>158</v>
      </c>
      <c r="D399" s="65"/>
      <c r="E399" s="66" t="s">
        <v>159</v>
      </c>
      <c r="F399" s="109">
        <f>SUM(F400:F402)</f>
        <v>12439439.08</v>
      </c>
      <c r="G399" s="109">
        <f>SUM(G400:G402)</f>
        <v>3189504.77</v>
      </c>
      <c r="H399" s="67">
        <f t="shared" si="68"/>
        <v>25.640261988404706</v>
      </c>
    </row>
    <row r="400" spans="1:8" ht="37.5" customHeight="1">
      <c r="A400" s="83" t="s">
        <v>331</v>
      </c>
      <c r="B400" s="65" t="s">
        <v>297</v>
      </c>
      <c r="C400" s="65" t="s">
        <v>158</v>
      </c>
      <c r="D400" s="65" t="s">
        <v>598</v>
      </c>
      <c r="E400" s="66" t="s">
        <v>907</v>
      </c>
      <c r="F400" s="170">
        <v>3855934</v>
      </c>
      <c r="G400" s="170">
        <v>1852515.57</v>
      </c>
      <c r="H400" s="67">
        <f t="shared" si="68"/>
        <v>48.043238551282258</v>
      </c>
    </row>
    <row r="401" spans="1:8" ht="61.5" customHeight="1">
      <c r="A401" s="83" t="s">
        <v>504</v>
      </c>
      <c r="B401" s="65" t="s">
        <v>297</v>
      </c>
      <c r="C401" s="65" t="s">
        <v>158</v>
      </c>
      <c r="D401" s="65" t="s">
        <v>607</v>
      </c>
      <c r="E401" s="70" t="s">
        <v>15</v>
      </c>
      <c r="F401" s="170">
        <v>8527405.0800000001</v>
      </c>
      <c r="G401" s="170">
        <v>1336989.2</v>
      </c>
      <c r="H401" s="67">
        <f t="shared" si="68"/>
        <v>15.67873447381721</v>
      </c>
    </row>
    <row r="402" spans="1:8" ht="32.25" customHeight="1">
      <c r="A402" s="83" t="s">
        <v>505</v>
      </c>
      <c r="B402" s="65" t="s">
        <v>297</v>
      </c>
      <c r="C402" s="65" t="s">
        <v>158</v>
      </c>
      <c r="D402" s="65" t="s">
        <v>623</v>
      </c>
      <c r="E402" s="66" t="s">
        <v>624</v>
      </c>
      <c r="F402" s="170">
        <v>56100</v>
      </c>
      <c r="G402" s="170">
        <v>0</v>
      </c>
      <c r="H402" s="67">
        <f t="shared" si="68"/>
        <v>0</v>
      </c>
    </row>
    <row r="403" spans="1:8" ht="30.75" customHeight="1">
      <c r="A403" s="83" t="s">
        <v>332</v>
      </c>
      <c r="B403" s="65" t="s">
        <v>297</v>
      </c>
      <c r="C403" s="65" t="s">
        <v>153</v>
      </c>
      <c r="D403" s="65"/>
      <c r="E403" s="66" t="s">
        <v>154</v>
      </c>
      <c r="F403" s="109">
        <f>SUM(F404:F405)</f>
        <v>6774431</v>
      </c>
      <c r="G403" s="109">
        <f>SUM(G404:G405)</f>
        <v>3099568.0700000003</v>
      </c>
      <c r="H403" s="67">
        <f t="shared" si="68"/>
        <v>45.753924868376409</v>
      </c>
    </row>
    <row r="404" spans="1:8" ht="26.25" customHeight="1">
      <c r="A404" s="83" t="s">
        <v>333</v>
      </c>
      <c r="B404" s="65" t="s">
        <v>297</v>
      </c>
      <c r="C404" s="65" t="s">
        <v>153</v>
      </c>
      <c r="D404" s="65" t="s">
        <v>686</v>
      </c>
      <c r="E404" s="66" t="s">
        <v>687</v>
      </c>
      <c r="F404" s="170">
        <v>5929001</v>
      </c>
      <c r="G404" s="170">
        <v>2762319.79</v>
      </c>
      <c r="H404" s="67">
        <f t="shared" si="68"/>
        <v>46.589970047230558</v>
      </c>
    </row>
    <row r="405" spans="1:8" ht="33.75" customHeight="1">
      <c r="A405" s="83" t="s">
        <v>334</v>
      </c>
      <c r="B405" s="65" t="s">
        <v>297</v>
      </c>
      <c r="C405" s="65" t="s">
        <v>153</v>
      </c>
      <c r="D405" s="65" t="s">
        <v>607</v>
      </c>
      <c r="E405" s="70" t="s">
        <v>608</v>
      </c>
      <c r="F405" s="170">
        <v>845430</v>
      </c>
      <c r="G405" s="170">
        <v>337248.28</v>
      </c>
      <c r="H405" s="67">
        <f t="shared" si="68"/>
        <v>39.890739623623482</v>
      </c>
    </row>
    <row r="406" spans="1:8" ht="86.25" customHeight="1">
      <c r="A406" s="83" t="s">
        <v>335</v>
      </c>
      <c r="B406" s="65" t="s">
        <v>297</v>
      </c>
      <c r="C406" s="65" t="s">
        <v>837</v>
      </c>
      <c r="D406" s="65"/>
      <c r="E406" s="74" t="s">
        <v>838</v>
      </c>
      <c r="F406" s="109">
        <f>F407</f>
        <v>204000</v>
      </c>
      <c r="G406" s="109">
        <f>G407</f>
        <v>72000</v>
      </c>
      <c r="H406" s="67">
        <f t="shared" si="68"/>
        <v>35.294117647058826</v>
      </c>
    </row>
    <row r="407" spans="1:8" ht="42.75" customHeight="1">
      <c r="A407" s="83" t="s">
        <v>1007</v>
      </c>
      <c r="B407" s="65" t="s">
        <v>297</v>
      </c>
      <c r="C407" s="65" t="s">
        <v>837</v>
      </c>
      <c r="D407" s="65" t="s">
        <v>288</v>
      </c>
      <c r="E407" s="70" t="s">
        <v>959</v>
      </c>
      <c r="F407" s="170">
        <v>204000</v>
      </c>
      <c r="G407" s="170">
        <v>72000</v>
      </c>
      <c r="H407" s="67">
        <f t="shared" si="68"/>
        <v>35.294117647058826</v>
      </c>
    </row>
    <row r="408" spans="1:8" ht="27.75" customHeight="1">
      <c r="A408" s="83" t="s">
        <v>1008</v>
      </c>
      <c r="B408" s="62" t="s">
        <v>317</v>
      </c>
      <c r="C408" s="62"/>
      <c r="D408" s="62"/>
      <c r="E408" s="63" t="s">
        <v>318</v>
      </c>
      <c r="F408" s="64">
        <f>F409+F433</f>
        <v>63136989.799999997</v>
      </c>
      <c r="G408" s="64">
        <f>G409+G433</f>
        <v>32112543.789999999</v>
      </c>
      <c r="H408" s="64">
        <f t="shared" si="68"/>
        <v>50.861695959410469</v>
      </c>
    </row>
    <row r="409" spans="1:8" ht="27" customHeight="1">
      <c r="A409" s="83" t="s">
        <v>1009</v>
      </c>
      <c r="B409" s="62" t="s">
        <v>320</v>
      </c>
      <c r="C409" s="62"/>
      <c r="D409" s="62"/>
      <c r="E409" s="63" t="s">
        <v>321</v>
      </c>
      <c r="F409" s="64">
        <f>F410</f>
        <v>60519384.799999997</v>
      </c>
      <c r="G409" s="64">
        <f>G410</f>
        <v>30984450</v>
      </c>
      <c r="H409" s="64">
        <f t="shared" si="68"/>
        <v>51.197562735303947</v>
      </c>
    </row>
    <row r="410" spans="1:8" ht="40.5" customHeight="1">
      <c r="A410" s="83" t="s">
        <v>1010</v>
      </c>
      <c r="B410" s="65" t="s">
        <v>320</v>
      </c>
      <c r="C410" s="65" t="s">
        <v>468</v>
      </c>
      <c r="D410" s="62"/>
      <c r="E410" s="66" t="s">
        <v>217</v>
      </c>
      <c r="F410" s="67">
        <f>F411+F416+F421+F430</f>
        <v>60519384.799999997</v>
      </c>
      <c r="G410" s="67">
        <f>G411+G416+G421+G430</f>
        <v>30984450</v>
      </c>
      <c r="H410" s="67">
        <f t="shared" si="68"/>
        <v>51.197562735303947</v>
      </c>
    </row>
    <row r="411" spans="1:8" ht="42" customHeight="1">
      <c r="A411" s="83" t="s">
        <v>1011</v>
      </c>
      <c r="B411" s="65" t="s">
        <v>320</v>
      </c>
      <c r="C411" s="65" t="s">
        <v>469</v>
      </c>
      <c r="D411" s="62"/>
      <c r="E411" s="66" t="s">
        <v>172</v>
      </c>
      <c r="F411" s="67">
        <f>F412+F414</f>
        <v>34759489</v>
      </c>
      <c r="G411" s="67">
        <f>G412+G414</f>
        <v>17618000</v>
      </c>
      <c r="H411" s="67">
        <f t="shared" si="68"/>
        <v>50.685440168582453</v>
      </c>
    </row>
    <row r="412" spans="1:8" ht="36.75" customHeight="1">
      <c r="A412" s="83" t="s">
        <v>337</v>
      </c>
      <c r="B412" s="65" t="s">
        <v>320</v>
      </c>
      <c r="C412" s="65" t="s">
        <v>470</v>
      </c>
      <c r="D412" s="65"/>
      <c r="E412" s="66" t="s">
        <v>325</v>
      </c>
      <c r="F412" s="96">
        <f>F413</f>
        <v>34459489</v>
      </c>
      <c r="G412" s="96">
        <f>G413</f>
        <v>17618000</v>
      </c>
      <c r="H412" s="67">
        <f t="shared" si="68"/>
        <v>51.126701269423933</v>
      </c>
    </row>
    <row r="413" spans="1:8" ht="33.75" customHeight="1">
      <c r="A413" s="83" t="s">
        <v>338</v>
      </c>
      <c r="B413" s="65" t="s">
        <v>320</v>
      </c>
      <c r="C413" s="65" t="s">
        <v>470</v>
      </c>
      <c r="D413" s="65" t="s">
        <v>251</v>
      </c>
      <c r="E413" s="66" t="s">
        <v>252</v>
      </c>
      <c r="F413" s="170">
        <v>34459489</v>
      </c>
      <c r="G413" s="170">
        <v>17618000</v>
      </c>
      <c r="H413" s="67">
        <f t="shared" si="68"/>
        <v>51.126701269423933</v>
      </c>
    </row>
    <row r="414" spans="1:8" ht="37.5" customHeight="1">
      <c r="A414" s="83" t="s">
        <v>339</v>
      </c>
      <c r="B414" s="65" t="s">
        <v>320</v>
      </c>
      <c r="C414" s="65" t="s">
        <v>1107</v>
      </c>
      <c r="D414" s="65"/>
      <c r="E414" s="66" t="s">
        <v>1108</v>
      </c>
      <c r="F414" s="96">
        <f>F415</f>
        <v>300000</v>
      </c>
      <c r="G414" s="96">
        <f>G415</f>
        <v>0</v>
      </c>
      <c r="H414" s="67">
        <f t="shared" si="68"/>
        <v>0</v>
      </c>
    </row>
    <row r="415" spans="1:8" ht="26.25" customHeight="1">
      <c r="A415" s="83" t="s">
        <v>342</v>
      </c>
      <c r="B415" s="65" t="s">
        <v>320</v>
      </c>
      <c r="C415" s="65" t="s">
        <v>1107</v>
      </c>
      <c r="D415" s="65" t="s">
        <v>251</v>
      </c>
      <c r="E415" s="66" t="s">
        <v>252</v>
      </c>
      <c r="F415" s="170">
        <v>300000</v>
      </c>
      <c r="G415" s="170">
        <v>0</v>
      </c>
      <c r="H415" s="67">
        <f t="shared" si="68"/>
        <v>0</v>
      </c>
    </row>
    <row r="416" spans="1:8" ht="28.5" customHeight="1">
      <c r="A416" s="83" t="s">
        <v>343</v>
      </c>
      <c r="B416" s="65" t="s">
        <v>320</v>
      </c>
      <c r="C416" s="65" t="s">
        <v>471</v>
      </c>
      <c r="D416" s="65"/>
      <c r="E416" s="66" t="s">
        <v>173</v>
      </c>
      <c r="F416" s="96">
        <f>F417+F419</f>
        <v>7983446</v>
      </c>
      <c r="G416" s="96">
        <f t="shared" ref="G416" si="69">G417+G419</f>
        <v>4117100</v>
      </c>
      <c r="H416" s="67">
        <f t="shared" si="68"/>
        <v>51.570462178863622</v>
      </c>
    </row>
    <row r="417" spans="1:8" ht="54.75" customHeight="1">
      <c r="A417" s="83" t="s">
        <v>344</v>
      </c>
      <c r="B417" s="65" t="s">
        <v>320</v>
      </c>
      <c r="C417" s="65" t="s">
        <v>134</v>
      </c>
      <c r="D417" s="65"/>
      <c r="E417" s="66" t="s">
        <v>849</v>
      </c>
      <c r="F417" s="96">
        <f>F418</f>
        <v>7246430</v>
      </c>
      <c r="G417" s="96">
        <f t="shared" ref="G417" si="70">G418</f>
        <v>3650900</v>
      </c>
      <c r="H417" s="67">
        <f t="shared" si="68"/>
        <v>50.38205019575156</v>
      </c>
    </row>
    <row r="418" spans="1:8" ht="32.25" customHeight="1">
      <c r="A418" s="83" t="s">
        <v>346</v>
      </c>
      <c r="B418" s="65" t="s">
        <v>320</v>
      </c>
      <c r="C418" s="65" t="s">
        <v>134</v>
      </c>
      <c r="D418" s="65" t="s">
        <v>119</v>
      </c>
      <c r="E418" s="66" t="s">
        <v>120</v>
      </c>
      <c r="F418" s="170">
        <v>7246430</v>
      </c>
      <c r="G418" s="170">
        <v>3650900</v>
      </c>
      <c r="H418" s="67">
        <f t="shared" si="68"/>
        <v>50.38205019575156</v>
      </c>
    </row>
    <row r="419" spans="1:8" ht="51" customHeight="1">
      <c r="A419" s="83" t="s">
        <v>73</v>
      </c>
      <c r="B419" s="65" t="s">
        <v>320</v>
      </c>
      <c r="C419" s="65" t="s">
        <v>472</v>
      </c>
      <c r="D419" s="65"/>
      <c r="E419" s="66" t="s">
        <v>16</v>
      </c>
      <c r="F419" s="96">
        <f>F420</f>
        <v>737016</v>
      </c>
      <c r="G419" s="96">
        <f t="shared" ref="G419" si="71">G420</f>
        <v>466200</v>
      </c>
      <c r="H419" s="67">
        <f t="shared" si="68"/>
        <v>63.255071803054477</v>
      </c>
    </row>
    <row r="420" spans="1:8" ht="33.75" customHeight="1">
      <c r="A420" s="83" t="s">
        <v>347</v>
      </c>
      <c r="B420" s="65" t="s">
        <v>320</v>
      </c>
      <c r="C420" s="65" t="s">
        <v>472</v>
      </c>
      <c r="D420" s="65" t="s">
        <v>119</v>
      </c>
      <c r="E420" s="66" t="s">
        <v>120</v>
      </c>
      <c r="F420" s="170">
        <v>737016</v>
      </c>
      <c r="G420" s="170">
        <v>466200</v>
      </c>
      <c r="H420" s="67">
        <f t="shared" si="68"/>
        <v>63.255071803054477</v>
      </c>
    </row>
    <row r="421" spans="1:8" ht="33.75" customHeight="1">
      <c r="A421" s="83" t="s">
        <v>349</v>
      </c>
      <c r="B421" s="65" t="s">
        <v>320</v>
      </c>
      <c r="C421" s="65" t="s">
        <v>473</v>
      </c>
      <c r="D421" s="65"/>
      <c r="E421" s="66" t="s">
        <v>174</v>
      </c>
      <c r="F421" s="96">
        <f>F422+F424+F428+F426</f>
        <v>16618360</v>
      </c>
      <c r="G421" s="96">
        <f>G422+G424+G428+G426</f>
        <v>8911350</v>
      </c>
      <c r="H421" s="67">
        <f t="shared" si="68"/>
        <v>53.623522417374517</v>
      </c>
    </row>
    <row r="422" spans="1:8" ht="65.25" customHeight="1">
      <c r="A422" s="83" t="s">
        <v>375</v>
      </c>
      <c r="B422" s="65" t="s">
        <v>320</v>
      </c>
      <c r="C422" s="65" t="s">
        <v>135</v>
      </c>
      <c r="D422" s="65"/>
      <c r="E422" s="66" t="s">
        <v>336</v>
      </c>
      <c r="F422" s="67">
        <f>F423</f>
        <v>15510460</v>
      </c>
      <c r="G422" s="67">
        <f>G423</f>
        <v>7803450</v>
      </c>
      <c r="H422" s="67">
        <f t="shared" si="68"/>
        <v>50.310886975628058</v>
      </c>
    </row>
    <row r="423" spans="1:8" ht="35.25" customHeight="1">
      <c r="A423" s="83" t="s">
        <v>376</v>
      </c>
      <c r="B423" s="65" t="s">
        <v>320</v>
      </c>
      <c r="C423" s="65" t="s">
        <v>135</v>
      </c>
      <c r="D423" s="65" t="s">
        <v>119</v>
      </c>
      <c r="E423" s="66" t="s">
        <v>120</v>
      </c>
      <c r="F423" s="170">
        <v>15510460</v>
      </c>
      <c r="G423" s="170">
        <v>7803450</v>
      </c>
      <c r="H423" s="67">
        <f t="shared" si="68"/>
        <v>50.310886975628058</v>
      </c>
    </row>
    <row r="424" spans="1:8" ht="131.25" customHeight="1">
      <c r="A424" s="83" t="s">
        <v>377</v>
      </c>
      <c r="B424" s="65" t="s">
        <v>320</v>
      </c>
      <c r="C424" s="65" t="s">
        <v>136</v>
      </c>
      <c r="D424" s="65"/>
      <c r="E424" s="79" t="s">
        <v>216</v>
      </c>
      <c r="F424" s="96">
        <f>F425</f>
        <v>173525</v>
      </c>
      <c r="G424" s="96">
        <f t="shared" ref="G424" si="72">G425</f>
        <v>173525</v>
      </c>
      <c r="H424" s="67">
        <f t="shared" si="68"/>
        <v>100</v>
      </c>
    </row>
    <row r="425" spans="1:8" ht="33" customHeight="1">
      <c r="A425" s="83" t="s">
        <v>352</v>
      </c>
      <c r="B425" s="65" t="s">
        <v>320</v>
      </c>
      <c r="C425" s="65" t="s">
        <v>136</v>
      </c>
      <c r="D425" s="65" t="s">
        <v>119</v>
      </c>
      <c r="E425" s="66" t="s">
        <v>120</v>
      </c>
      <c r="F425" s="170">
        <v>173525</v>
      </c>
      <c r="G425" s="170">
        <v>173525</v>
      </c>
      <c r="H425" s="67">
        <f t="shared" si="68"/>
        <v>100</v>
      </c>
    </row>
    <row r="426" spans="1:8" ht="39.75" customHeight="1">
      <c r="A426" s="83" t="s">
        <v>355</v>
      </c>
      <c r="B426" s="65" t="s">
        <v>320</v>
      </c>
      <c r="C426" s="65" t="s">
        <v>1062</v>
      </c>
      <c r="D426" s="65"/>
      <c r="E426" s="66" t="s">
        <v>1063</v>
      </c>
      <c r="F426" s="96">
        <f>F427</f>
        <v>802000</v>
      </c>
      <c r="G426" s="96">
        <f t="shared" ref="G426" si="73">G427</f>
        <v>802000</v>
      </c>
      <c r="H426" s="67">
        <f t="shared" si="68"/>
        <v>100</v>
      </c>
    </row>
    <row r="427" spans="1:8" ht="33" customHeight="1">
      <c r="A427" s="83" t="s">
        <v>357</v>
      </c>
      <c r="B427" s="65" t="s">
        <v>320</v>
      </c>
      <c r="C427" s="65" t="s">
        <v>1062</v>
      </c>
      <c r="D427" s="65" t="s">
        <v>119</v>
      </c>
      <c r="E427" s="66" t="s">
        <v>120</v>
      </c>
      <c r="F427" s="170">
        <v>802000</v>
      </c>
      <c r="G427" s="170">
        <v>802000</v>
      </c>
      <c r="H427" s="67">
        <f t="shared" si="68"/>
        <v>100</v>
      </c>
    </row>
    <row r="428" spans="1:8" ht="54.75" customHeight="1">
      <c r="A428" s="83" t="s">
        <v>358</v>
      </c>
      <c r="B428" s="65" t="s">
        <v>320</v>
      </c>
      <c r="C428" s="65" t="s">
        <v>960</v>
      </c>
      <c r="D428" s="65"/>
      <c r="E428" s="66" t="s">
        <v>961</v>
      </c>
      <c r="F428" s="96">
        <f>F429</f>
        <v>132375</v>
      </c>
      <c r="G428" s="96">
        <f t="shared" ref="G428" si="74">G429</f>
        <v>132375</v>
      </c>
      <c r="H428" s="67">
        <f t="shared" si="68"/>
        <v>100</v>
      </c>
    </row>
    <row r="429" spans="1:8" ht="37.5" customHeight="1">
      <c r="A429" s="83" t="s">
        <v>506</v>
      </c>
      <c r="B429" s="65" t="s">
        <v>320</v>
      </c>
      <c r="C429" s="65" t="s">
        <v>960</v>
      </c>
      <c r="D429" s="65" t="s">
        <v>119</v>
      </c>
      <c r="E429" s="66" t="s">
        <v>120</v>
      </c>
      <c r="F429" s="170">
        <v>132375</v>
      </c>
      <c r="G429" s="170">
        <v>132375</v>
      </c>
      <c r="H429" s="67">
        <f t="shared" si="68"/>
        <v>100</v>
      </c>
    </row>
    <row r="430" spans="1:8" ht="53.25" customHeight="1">
      <c r="A430" s="83" t="s">
        <v>507</v>
      </c>
      <c r="B430" s="65" t="s">
        <v>320</v>
      </c>
      <c r="C430" s="65" t="s">
        <v>474</v>
      </c>
      <c r="D430" s="65"/>
      <c r="E430" s="66" t="s">
        <v>218</v>
      </c>
      <c r="F430" s="96">
        <f>F431</f>
        <v>1158089.8</v>
      </c>
      <c r="G430" s="96">
        <f t="shared" ref="G430:G431" si="75">G431</f>
        <v>338000</v>
      </c>
      <c r="H430" s="67">
        <f t="shared" si="68"/>
        <v>29.185992312513243</v>
      </c>
    </row>
    <row r="431" spans="1:8" ht="36.75" customHeight="1">
      <c r="A431" s="83" t="s">
        <v>387</v>
      </c>
      <c r="B431" s="65" t="s">
        <v>320</v>
      </c>
      <c r="C431" s="65" t="s">
        <v>138</v>
      </c>
      <c r="D431" s="65"/>
      <c r="E431" s="66" t="s">
        <v>348</v>
      </c>
      <c r="F431" s="96">
        <f>F432</f>
        <v>1158089.8</v>
      </c>
      <c r="G431" s="96">
        <f t="shared" si="75"/>
        <v>338000</v>
      </c>
      <c r="H431" s="67">
        <f t="shared" si="68"/>
        <v>29.185992312513243</v>
      </c>
    </row>
    <row r="432" spans="1:8" ht="37.5" customHeight="1">
      <c r="A432" s="83" t="s">
        <v>388</v>
      </c>
      <c r="B432" s="65" t="s">
        <v>320</v>
      </c>
      <c r="C432" s="65" t="s">
        <v>138</v>
      </c>
      <c r="D432" s="65" t="s">
        <v>251</v>
      </c>
      <c r="E432" s="66" t="s">
        <v>252</v>
      </c>
      <c r="F432" s="170">
        <v>1158089.8</v>
      </c>
      <c r="G432" s="170">
        <v>338000</v>
      </c>
      <c r="H432" s="67">
        <f t="shared" si="68"/>
        <v>29.185992312513243</v>
      </c>
    </row>
    <row r="433" spans="1:8" ht="36.75" customHeight="1">
      <c r="A433" s="83" t="s">
        <v>390</v>
      </c>
      <c r="B433" s="62" t="s">
        <v>340</v>
      </c>
      <c r="C433" s="62"/>
      <c r="D433" s="62"/>
      <c r="E433" s="75" t="s">
        <v>341</v>
      </c>
      <c r="F433" s="97">
        <f>F434</f>
        <v>2617605</v>
      </c>
      <c r="G433" s="97">
        <f>G434</f>
        <v>1128093.79</v>
      </c>
      <c r="H433" s="64">
        <f t="shared" si="68"/>
        <v>43.096410268164988</v>
      </c>
    </row>
    <row r="434" spans="1:8" ht="50.25" customHeight="1">
      <c r="A434" s="83" t="s">
        <v>391</v>
      </c>
      <c r="B434" s="65" t="s">
        <v>340</v>
      </c>
      <c r="C434" s="65" t="s">
        <v>468</v>
      </c>
      <c r="D434" s="62"/>
      <c r="E434" s="66" t="s">
        <v>217</v>
      </c>
      <c r="F434" s="96">
        <f>F435</f>
        <v>2617605</v>
      </c>
      <c r="G434" s="96">
        <f>G435</f>
        <v>1128093.79</v>
      </c>
      <c r="H434" s="67">
        <f t="shared" si="68"/>
        <v>43.096410268164988</v>
      </c>
    </row>
    <row r="435" spans="1:8" ht="44.25" customHeight="1">
      <c r="A435" s="83" t="s">
        <v>392</v>
      </c>
      <c r="B435" s="65" t="s">
        <v>340</v>
      </c>
      <c r="C435" s="65" t="s">
        <v>474</v>
      </c>
      <c r="D435" s="65"/>
      <c r="E435" s="66" t="s">
        <v>218</v>
      </c>
      <c r="F435" s="96">
        <f>F436+F439+F441</f>
        <v>2617605</v>
      </c>
      <c r="G435" s="96">
        <f>G436+G439+G441</f>
        <v>1128093.79</v>
      </c>
      <c r="H435" s="67">
        <f t="shared" si="68"/>
        <v>43.096410268164988</v>
      </c>
    </row>
    <row r="436" spans="1:8" ht="45" customHeight="1">
      <c r="A436" s="83" t="s">
        <v>393</v>
      </c>
      <c r="B436" s="65" t="s">
        <v>340</v>
      </c>
      <c r="C436" s="65" t="s">
        <v>137</v>
      </c>
      <c r="D436" s="65"/>
      <c r="E436" s="70" t="s">
        <v>345</v>
      </c>
      <c r="F436" s="96">
        <f>SUM(F437:F438)</f>
        <v>1308524</v>
      </c>
      <c r="G436" s="96">
        <f>SUM(G437:G438)</f>
        <v>556292.76</v>
      </c>
      <c r="H436" s="67">
        <f t="shared" si="68"/>
        <v>42.512996322574139</v>
      </c>
    </row>
    <row r="437" spans="1:8" ht="42" customHeight="1">
      <c r="A437" s="83" t="s">
        <v>395</v>
      </c>
      <c r="B437" s="65" t="s">
        <v>340</v>
      </c>
      <c r="C437" s="65" t="s">
        <v>137</v>
      </c>
      <c r="D437" s="65" t="s">
        <v>598</v>
      </c>
      <c r="E437" s="66" t="s">
        <v>907</v>
      </c>
      <c r="F437" s="170">
        <v>1250074</v>
      </c>
      <c r="G437" s="170">
        <v>554401.17000000004</v>
      </c>
      <c r="H437" s="67">
        <f t="shared" si="68"/>
        <v>44.349468111487802</v>
      </c>
    </row>
    <row r="438" spans="1:8" ht="45" customHeight="1">
      <c r="A438" s="83" t="s">
        <v>772</v>
      </c>
      <c r="B438" s="65" t="s">
        <v>340</v>
      </c>
      <c r="C438" s="65" t="s">
        <v>137</v>
      </c>
      <c r="D438" s="65" t="s">
        <v>607</v>
      </c>
      <c r="E438" s="70" t="s">
        <v>608</v>
      </c>
      <c r="F438" s="170">
        <v>58450</v>
      </c>
      <c r="G438" s="170">
        <v>1891.59</v>
      </c>
      <c r="H438" s="67">
        <f t="shared" si="68"/>
        <v>3.2362532078699742</v>
      </c>
    </row>
    <row r="439" spans="1:8" ht="33" customHeight="1">
      <c r="A439" s="83" t="s">
        <v>508</v>
      </c>
      <c r="B439" s="65" t="s">
        <v>340</v>
      </c>
      <c r="C439" s="65" t="s">
        <v>138</v>
      </c>
      <c r="D439" s="65"/>
      <c r="E439" s="66" t="s">
        <v>348</v>
      </c>
      <c r="F439" s="96">
        <f>F440</f>
        <v>249146</v>
      </c>
      <c r="G439" s="96">
        <f t="shared" ref="G439" si="76">G440</f>
        <v>81997.94</v>
      </c>
      <c r="H439" s="67">
        <f t="shared" si="68"/>
        <v>32.911602032543172</v>
      </c>
    </row>
    <row r="440" spans="1:8" ht="51" customHeight="1">
      <c r="A440" s="83" t="s">
        <v>704</v>
      </c>
      <c r="B440" s="65" t="s">
        <v>340</v>
      </c>
      <c r="C440" s="65" t="s">
        <v>138</v>
      </c>
      <c r="D440" s="65" t="s">
        <v>607</v>
      </c>
      <c r="E440" s="70" t="s">
        <v>608</v>
      </c>
      <c r="F440" s="170">
        <v>249146</v>
      </c>
      <c r="G440" s="170">
        <v>81997.94</v>
      </c>
      <c r="H440" s="67">
        <f t="shared" si="68"/>
        <v>32.911602032543172</v>
      </c>
    </row>
    <row r="441" spans="1:8" ht="54" customHeight="1">
      <c r="A441" s="83" t="s">
        <v>705</v>
      </c>
      <c r="B441" s="65" t="s">
        <v>340</v>
      </c>
      <c r="C441" s="65" t="s">
        <v>139</v>
      </c>
      <c r="D441" s="65"/>
      <c r="E441" s="66" t="s">
        <v>935</v>
      </c>
      <c r="F441" s="96">
        <f>SUM(F442:F443)</f>
        <v>1059935</v>
      </c>
      <c r="G441" s="96">
        <f>SUM(G442:G443)</f>
        <v>489803.09</v>
      </c>
      <c r="H441" s="67">
        <f t="shared" si="68"/>
        <v>46.210672352549928</v>
      </c>
    </row>
    <row r="442" spans="1:8" ht="38.25" customHeight="1">
      <c r="A442" s="83" t="s">
        <v>706</v>
      </c>
      <c r="B442" s="65" t="s">
        <v>340</v>
      </c>
      <c r="C442" s="65" t="s">
        <v>139</v>
      </c>
      <c r="D442" s="65" t="s">
        <v>686</v>
      </c>
      <c r="E442" s="66" t="s">
        <v>687</v>
      </c>
      <c r="F442" s="170">
        <v>851735</v>
      </c>
      <c r="G442" s="170">
        <v>411896.09</v>
      </c>
      <c r="H442" s="67">
        <f t="shared" si="68"/>
        <v>48.359652943697277</v>
      </c>
    </row>
    <row r="443" spans="1:8" ht="39.75" customHeight="1">
      <c r="A443" s="83" t="s">
        <v>707</v>
      </c>
      <c r="B443" s="65" t="s">
        <v>340</v>
      </c>
      <c r="C443" s="65" t="s">
        <v>139</v>
      </c>
      <c r="D443" s="65" t="s">
        <v>607</v>
      </c>
      <c r="E443" s="70" t="s">
        <v>608</v>
      </c>
      <c r="F443" s="170">
        <v>208200</v>
      </c>
      <c r="G443" s="170">
        <v>77907</v>
      </c>
      <c r="H443" s="67">
        <f t="shared" si="68"/>
        <v>37.419308357348704</v>
      </c>
    </row>
    <row r="444" spans="1:8" ht="35.25" customHeight="1">
      <c r="A444" s="83" t="s">
        <v>708</v>
      </c>
      <c r="B444" s="62" t="s">
        <v>350</v>
      </c>
      <c r="C444" s="62"/>
      <c r="D444" s="62"/>
      <c r="E444" s="63" t="s">
        <v>351</v>
      </c>
      <c r="F444" s="64">
        <f>F445+F478+F464</f>
        <v>32338791.699999999</v>
      </c>
      <c r="G444" s="64">
        <f>G445+G478+G464</f>
        <v>22410603.210000001</v>
      </c>
      <c r="H444" s="64">
        <f t="shared" si="68"/>
        <v>69.29944513047468</v>
      </c>
    </row>
    <row r="445" spans="1:8" ht="27" customHeight="1">
      <c r="A445" s="83" t="s">
        <v>709</v>
      </c>
      <c r="B445" s="62" t="s">
        <v>353</v>
      </c>
      <c r="C445" s="62"/>
      <c r="D445" s="62"/>
      <c r="E445" s="63" t="s">
        <v>354</v>
      </c>
      <c r="F445" s="64">
        <f>F446+F452</f>
        <v>27899500</v>
      </c>
      <c r="G445" s="64">
        <f>G446+G452</f>
        <v>19301409.470000003</v>
      </c>
      <c r="H445" s="64">
        <f t="shared" si="68"/>
        <v>69.181918923278204</v>
      </c>
    </row>
    <row r="446" spans="1:8" ht="51" customHeight="1">
      <c r="A446" s="83" t="s">
        <v>710</v>
      </c>
      <c r="B446" s="65" t="s">
        <v>353</v>
      </c>
      <c r="C446" s="65" t="s">
        <v>448</v>
      </c>
      <c r="D446" s="65"/>
      <c r="E446" s="66" t="s">
        <v>202</v>
      </c>
      <c r="F446" s="67">
        <f>F447</f>
        <v>100000</v>
      </c>
      <c r="G446" s="67">
        <f>G447</f>
        <v>0</v>
      </c>
      <c r="H446" s="67">
        <f t="shared" si="68"/>
        <v>0</v>
      </c>
    </row>
    <row r="447" spans="1:8" ht="72.75" customHeight="1">
      <c r="A447" s="83" t="s">
        <v>509</v>
      </c>
      <c r="B447" s="65" t="s">
        <v>353</v>
      </c>
      <c r="C447" s="65" t="s">
        <v>450</v>
      </c>
      <c r="D447" s="65"/>
      <c r="E447" s="66" t="s">
        <v>204</v>
      </c>
      <c r="F447" s="109">
        <f>F448+F450</f>
        <v>100000</v>
      </c>
      <c r="G447" s="109">
        <f>G448+G450</f>
        <v>0</v>
      </c>
      <c r="H447" s="67">
        <f t="shared" si="68"/>
        <v>0</v>
      </c>
    </row>
    <row r="448" spans="1:8" ht="39.75" customHeight="1">
      <c r="A448" s="83" t="s">
        <v>510</v>
      </c>
      <c r="B448" s="65" t="s">
        <v>353</v>
      </c>
      <c r="C448" s="65" t="s">
        <v>451</v>
      </c>
      <c r="D448" s="65"/>
      <c r="E448" s="70" t="s">
        <v>208</v>
      </c>
      <c r="F448" s="109">
        <f>F449</f>
        <v>80000</v>
      </c>
      <c r="G448" s="109">
        <f>G449</f>
        <v>0</v>
      </c>
      <c r="H448" s="67">
        <f t="shared" si="68"/>
        <v>0</v>
      </c>
    </row>
    <row r="449" spans="1:10" ht="31.5" customHeight="1">
      <c r="A449" s="83" t="s">
        <v>711</v>
      </c>
      <c r="B449" s="65" t="s">
        <v>353</v>
      </c>
      <c r="C449" s="65" t="s">
        <v>451</v>
      </c>
      <c r="D449" s="65" t="s">
        <v>682</v>
      </c>
      <c r="E449" s="70" t="s">
        <v>564</v>
      </c>
      <c r="F449" s="170">
        <v>80000</v>
      </c>
      <c r="G449" s="170">
        <v>0</v>
      </c>
      <c r="H449" s="67">
        <f t="shared" si="68"/>
        <v>0</v>
      </c>
    </row>
    <row r="450" spans="1:10" ht="51.75" customHeight="1">
      <c r="A450" s="83" t="s">
        <v>712</v>
      </c>
      <c r="B450" s="65" t="s">
        <v>353</v>
      </c>
      <c r="C450" s="65" t="s">
        <v>452</v>
      </c>
      <c r="D450" s="65"/>
      <c r="E450" s="70" t="s">
        <v>209</v>
      </c>
      <c r="F450" s="109">
        <f>F451</f>
        <v>20000</v>
      </c>
      <c r="G450" s="109">
        <f>G451</f>
        <v>0</v>
      </c>
      <c r="H450" s="67">
        <f t="shared" si="68"/>
        <v>0</v>
      </c>
    </row>
    <row r="451" spans="1:10" ht="31.5" customHeight="1">
      <c r="A451" s="83" t="s">
        <v>713</v>
      </c>
      <c r="B451" s="65" t="s">
        <v>353</v>
      </c>
      <c r="C451" s="65" t="s">
        <v>452</v>
      </c>
      <c r="D451" s="65" t="s">
        <v>682</v>
      </c>
      <c r="E451" s="70" t="s">
        <v>389</v>
      </c>
      <c r="F451" s="170">
        <v>20000</v>
      </c>
      <c r="G451" s="170">
        <v>0</v>
      </c>
      <c r="H451" s="67">
        <f t="shared" si="68"/>
        <v>0</v>
      </c>
    </row>
    <row r="452" spans="1:10" ht="27" customHeight="1">
      <c r="A452" s="83" t="s">
        <v>1012</v>
      </c>
      <c r="B452" s="65" t="s">
        <v>353</v>
      </c>
      <c r="C452" s="65" t="s">
        <v>397</v>
      </c>
      <c r="D452" s="62"/>
      <c r="E452" s="66" t="s">
        <v>596</v>
      </c>
      <c r="F452" s="67">
        <f>F453+F456+F459+F462</f>
        <v>27799500</v>
      </c>
      <c r="G452" s="67">
        <f>G453+G456+G459+G462</f>
        <v>19301409.470000003</v>
      </c>
      <c r="H452" s="67">
        <f t="shared" si="68"/>
        <v>69.430779222647899</v>
      </c>
    </row>
    <row r="453" spans="1:10" ht="153" customHeight="1">
      <c r="A453" s="83" t="s">
        <v>1013</v>
      </c>
      <c r="B453" s="65" t="s">
        <v>353</v>
      </c>
      <c r="C453" s="65" t="s">
        <v>453</v>
      </c>
      <c r="D453" s="65"/>
      <c r="E453" s="66" t="s">
        <v>394</v>
      </c>
      <c r="F453" s="109">
        <f>SUM(F454:F455)</f>
        <v>1902900</v>
      </c>
      <c r="G453" s="109">
        <f>SUM(G454:G455)</f>
        <v>900764.39</v>
      </c>
      <c r="H453" s="67">
        <f t="shared" si="68"/>
        <v>47.336401807767089</v>
      </c>
    </row>
    <row r="454" spans="1:10" ht="50.25" customHeight="1">
      <c r="A454" s="83" t="s">
        <v>1014</v>
      </c>
      <c r="B454" s="65" t="s">
        <v>353</v>
      </c>
      <c r="C454" s="65" t="s">
        <v>453</v>
      </c>
      <c r="D454" s="65" t="s">
        <v>607</v>
      </c>
      <c r="E454" s="70" t="s">
        <v>15</v>
      </c>
      <c r="F454" s="170">
        <v>20000</v>
      </c>
      <c r="G454" s="170">
        <v>9515.7900000000009</v>
      </c>
      <c r="H454" s="67">
        <f t="shared" si="68"/>
        <v>47.578950000000006</v>
      </c>
    </row>
    <row r="455" spans="1:10" ht="37.5" customHeight="1">
      <c r="A455" s="83" t="s">
        <v>1015</v>
      </c>
      <c r="B455" s="65" t="s">
        <v>353</v>
      </c>
      <c r="C455" s="65" t="s">
        <v>453</v>
      </c>
      <c r="D455" s="65" t="s">
        <v>82</v>
      </c>
      <c r="E455" s="70" t="s">
        <v>168</v>
      </c>
      <c r="F455" s="170">
        <v>1882900</v>
      </c>
      <c r="G455" s="170">
        <v>891248.6</v>
      </c>
      <c r="H455" s="67">
        <f t="shared" si="68"/>
        <v>47.333825481969299</v>
      </c>
    </row>
    <row r="456" spans="1:10" ht="160.5" customHeight="1">
      <c r="A456" s="83" t="s">
        <v>276</v>
      </c>
      <c r="B456" s="65" t="s">
        <v>353</v>
      </c>
      <c r="C456" s="65" t="s">
        <v>454</v>
      </c>
      <c r="D456" s="65"/>
      <c r="E456" s="85" t="s">
        <v>396</v>
      </c>
      <c r="F456" s="109">
        <f>SUM(F457:F458)</f>
        <v>17912600</v>
      </c>
      <c r="G456" s="109">
        <f>SUM(G457:G458)</f>
        <v>12267357.710000001</v>
      </c>
      <c r="H456" s="67">
        <f t="shared" si="68"/>
        <v>68.484517657961447</v>
      </c>
    </row>
    <row r="457" spans="1:10" ht="39.75" customHeight="1">
      <c r="A457" s="83" t="s">
        <v>277</v>
      </c>
      <c r="B457" s="65" t="s">
        <v>353</v>
      </c>
      <c r="C457" s="65" t="s">
        <v>454</v>
      </c>
      <c r="D457" s="65" t="s">
        <v>607</v>
      </c>
      <c r="E457" s="70" t="s">
        <v>608</v>
      </c>
      <c r="F457" s="170">
        <v>400000</v>
      </c>
      <c r="G457" s="170">
        <v>231356.15</v>
      </c>
      <c r="H457" s="67">
        <f t="shared" si="68"/>
        <v>57.839037500000003</v>
      </c>
    </row>
    <row r="458" spans="1:10" ht="37.5" customHeight="1">
      <c r="A458" s="83" t="s">
        <v>245</v>
      </c>
      <c r="B458" s="65" t="s">
        <v>353</v>
      </c>
      <c r="C458" s="65" t="s">
        <v>454</v>
      </c>
      <c r="D458" s="65" t="s">
        <v>82</v>
      </c>
      <c r="E458" s="70" t="s">
        <v>290</v>
      </c>
      <c r="F458" s="170">
        <v>17512600</v>
      </c>
      <c r="G458" s="170">
        <v>12036001.560000001</v>
      </c>
      <c r="H458" s="67">
        <f t="shared" ref="H458:H521" si="77">G458/F458*100</f>
        <v>68.727667850576154</v>
      </c>
      <c r="J458" s="18"/>
    </row>
    <row r="459" spans="1:10" ht="154.5" customHeight="1">
      <c r="A459" s="83" t="s">
        <v>246</v>
      </c>
      <c r="B459" s="65" t="s">
        <v>353</v>
      </c>
      <c r="C459" s="69" t="s">
        <v>455</v>
      </c>
      <c r="D459" s="62"/>
      <c r="E459" s="86" t="s">
        <v>535</v>
      </c>
      <c r="F459" s="109">
        <f>SUM(F460:F461)</f>
        <v>7971100</v>
      </c>
      <c r="G459" s="109">
        <f>SUM(G460:G461)</f>
        <v>6120387.3700000001</v>
      </c>
      <c r="H459" s="67">
        <f t="shared" si="77"/>
        <v>76.782217887117213</v>
      </c>
      <c r="J459" s="18"/>
    </row>
    <row r="460" spans="1:10" ht="49.5" customHeight="1">
      <c r="A460" s="83" t="s">
        <v>247</v>
      </c>
      <c r="B460" s="65" t="s">
        <v>353</v>
      </c>
      <c r="C460" s="69" t="s">
        <v>455</v>
      </c>
      <c r="D460" s="65" t="s">
        <v>607</v>
      </c>
      <c r="E460" s="70" t="s">
        <v>15</v>
      </c>
      <c r="F460" s="170">
        <v>140000</v>
      </c>
      <c r="G460" s="170">
        <v>70370.98</v>
      </c>
      <c r="H460" s="67">
        <f t="shared" si="77"/>
        <v>50.264985714285714</v>
      </c>
    </row>
    <row r="461" spans="1:10" ht="36.75" customHeight="1">
      <c r="A461" s="83" t="s">
        <v>248</v>
      </c>
      <c r="B461" s="65" t="s">
        <v>353</v>
      </c>
      <c r="C461" s="69" t="s">
        <v>455</v>
      </c>
      <c r="D461" s="65" t="s">
        <v>82</v>
      </c>
      <c r="E461" s="70" t="s">
        <v>168</v>
      </c>
      <c r="F461" s="170">
        <v>7831100</v>
      </c>
      <c r="G461" s="170">
        <v>6050016.3899999997</v>
      </c>
      <c r="H461" s="67">
        <f t="shared" si="77"/>
        <v>77.256278045229905</v>
      </c>
    </row>
    <row r="462" spans="1:10" ht="82.5" customHeight="1">
      <c r="A462" s="83" t="s">
        <v>378</v>
      </c>
      <c r="B462" s="65" t="s">
        <v>353</v>
      </c>
      <c r="C462" s="69" t="s">
        <v>881</v>
      </c>
      <c r="D462" s="65"/>
      <c r="E462" s="70" t="s">
        <v>882</v>
      </c>
      <c r="F462" s="109">
        <f>F463</f>
        <v>12900</v>
      </c>
      <c r="G462" s="109">
        <f>G463</f>
        <v>12900</v>
      </c>
      <c r="H462" s="67">
        <f t="shared" si="77"/>
        <v>100</v>
      </c>
    </row>
    <row r="463" spans="1:10" ht="40.5" customHeight="1">
      <c r="A463" s="83" t="s">
        <v>379</v>
      </c>
      <c r="B463" s="65" t="s">
        <v>353</v>
      </c>
      <c r="C463" s="69" t="s">
        <v>881</v>
      </c>
      <c r="D463" s="65" t="s">
        <v>82</v>
      </c>
      <c r="E463" s="70" t="s">
        <v>168</v>
      </c>
      <c r="F463" s="170">
        <v>12900</v>
      </c>
      <c r="G463" s="170">
        <v>12900</v>
      </c>
      <c r="H463" s="67">
        <f t="shared" si="77"/>
        <v>100</v>
      </c>
    </row>
    <row r="464" spans="1:10" ht="30" customHeight="1">
      <c r="A464" s="83" t="s">
        <v>380</v>
      </c>
      <c r="B464" s="62" t="s">
        <v>889</v>
      </c>
      <c r="C464" s="72"/>
      <c r="D464" s="62"/>
      <c r="E464" s="75" t="s">
        <v>888</v>
      </c>
      <c r="F464" s="64">
        <f>F465+F473+F469</f>
        <v>2508691.7000000002</v>
      </c>
      <c r="G464" s="64">
        <f>G465+G473+G469</f>
        <v>2372692.5000000005</v>
      </c>
      <c r="H464" s="64">
        <f t="shared" si="77"/>
        <v>94.578879501215724</v>
      </c>
    </row>
    <row r="465" spans="1:12" ht="66" customHeight="1">
      <c r="A465" s="83" t="s">
        <v>381</v>
      </c>
      <c r="B465" s="65" t="s">
        <v>889</v>
      </c>
      <c r="C465" s="69" t="s">
        <v>448</v>
      </c>
      <c r="D465" s="62"/>
      <c r="E465" s="70" t="s">
        <v>202</v>
      </c>
      <c r="F465" s="67">
        <f t="shared" ref="F465:G465" si="78">F466</f>
        <v>1546725.6</v>
      </c>
      <c r="G465" s="67">
        <f t="shared" si="78"/>
        <v>1546725.6</v>
      </c>
      <c r="H465" s="67">
        <f t="shared" si="77"/>
        <v>100</v>
      </c>
    </row>
    <row r="466" spans="1:12" ht="42" customHeight="1">
      <c r="A466" s="83" t="s">
        <v>382</v>
      </c>
      <c r="B466" s="65" t="s">
        <v>889</v>
      </c>
      <c r="C466" s="65" t="s">
        <v>449</v>
      </c>
      <c r="D466" s="65"/>
      <c r="E466" s="70" t="s">
        <v>203</v>
      </c>
      <c r="F466" s="67">
        <f>F467</f>
        <v>1546725.6</v>
      </c>
      <c r="G466" s="67">
        <f>G467</f>
        <v>1546725.6</v>
      </c>
      <c r="H466" s="67">
        <f t="shared" si="77"/>
        <v>100</v>
      </c>
    </row>
    <row r="467" spans="1:12" ht="57" customHeight="1">
      <c r="A467" s="83" t="s">
        <v>383</v>
      </c>
      <c r="B467" s="65" t="s">
        <v>889</v>
      </c>
      <c r="C467" s="65" t="s">
        <v>1084</v>
      </c>
      <c r="D467" s="65"/>
      <c r="E467" s="70" t="s">
        <v>1085</v>
      </c>
      <c r="F467" s="109">
        <f t="shared" ref="F467:G467" si="79">F468</f>
        <v>1546725.6</v>
      </c>
      <c r="G467" s="109">
        <f t="shared" si="79"/>
        <v>1546725.6</v>
      </c>
      <c r="H467" s="67">
        <f t="shared" si="77"/>
        <v>100</v>
      </c>
    </row>
    <row r="468" spans="1:12" ht="46.5" customHeight="1">
      <c r="A468" s="83" t="s">
        <v>384</v>
      </c>
      <c r="B468" s="65" t="s">
        <v>889</v>
      </c>
      <c r="C468" s="81" t="s">
        <v>1084</v>
      </c>
      <c r="D468" s="65" t="s">
        <v>82</v>
      </c>
      <c r="E468" s="70" t="s">
        <v>168</v>
      </c>
      <c r="F468" s="170">
        <v>1546725.6</v>
      </c>
      <c r="G468" s="170">
        <v>1546725.6</v>
      </c>
      <c r="H468" s="67">
        <f t="shared" si="77"/>
        <v>100</v>
      </c>
      <c r="J468" s="18"/>
      <c r="K468" s="18"/>
      <c r="L468" s="18"/>
    </row>
    <row r="469" spans="1:12" ht="46.5" customHeight="1">
      <c r="A469" s="83" t="s">
        <v>385</v>
      </c>
      <c r="B469" s="65" t="s">
        <v>889</v>
      </c>
      <c r="C469" s="65" t="s">
        <v>458</v>
      </c>
      <c r="D469" s="65"/>
      <c r="E469" s="66" t="s">
        <v>171</v>
      </c>
      <c r="F469" s="170">
        <f t="shared" ref="F469:F471" si="80">F470</f>
        <v>255827.3</v>
      </c>
      <c r="G469" s="170">
        <f t="shared" ref="G469:G471" si="81">G470</f>
        <v>119828.1</v>
      </c>
      <c r="H469" s="67">
        <f t="shared" ref="H469:H472" si="82">G469/F469*100</f>
        <v>46.839449894518694</v>
      </c>
      <c r="J469" s="18"/>
      <c r="K469" s="18"/>
      <c r="L469" s="18"/>
    </row>
    <row r="470" spans="1:12" ht="46.5" customHeight="1">
      <c r="A470" s="83" t="s">
        <v>386</v>
      </c>
      <c r="B470" s="65" t="s">
        <v>889</v>
      </c>
      <c r="C470" s="65" t="s">
        <v>463</v>
      </c>
      <c r="D470" s="65"/>
      <c r="E470" s="66" t="s">
        <v>249</v>
      </c>
      <c r="F470" s="170">
        <f t="shared" si="80"/>
        <v>255827.3</v>
      </c>
      <c r="G470" s="170">
        <f t="shared" si="81"/>
        <v>119828.1</v>
      </c>
      <c r="H470" s="67">
        <f t="shared" si="82"/>
        <v>46.839449894518694</v>
      </c>
      <c r="J470" s="18"/>
      <c r="K470" s="18"/>
      <c r="L470" s="18"/>
    </row>
    <row r="471" spans="1:12" ht="46.5" customHeight="1">
      <c r="A471" s="83" t="s">
        <v>850</v>
      </c>
      <c r="B471" s="65" t="s">
        <v>889</v>
      </c>
      <c r="C471" s="65" t="s">
        <v>862</v>
      </c>
      <c r="D471" s="65"/>
      <c r="E471" s="66" t="s">
        <v>861</v>
      </c>
      <c r="F471" s="170">
        <f t="shared" si="80"/>
        <v>255827.3</v>
      </c>
      <c r="G471" s="170">
        <f t="shared" si="81"/>
        <v>119828.1</v>
      </c>
      <c r="H471" s="67">
        <f t="shared" si="82"/>
        <v>46.839449894518694</v>
      </c>
      <c r="J471" s="18"/>
      <c r="K471" s="18"/>
      <c r="L471" s="18"/>
    </row>
    <row r="472" spans="1:12" ht="46.5" customHeight="1">
      <c r="A472" s="83" t="s">
        <v>851</v>
      </c>
      <c r="B472" s="65" t="s">
        <v>889</v>
      </c>
      <c r="C472" s="65" t="s">
        <v>862</v>
      </c>
      <c r="D472" s="65" t="s">
        <v>82</v>
      </c>
      <c r="E472" s="70" t="s">
        <v>1114</v>
      </c>
      <c r="F472" s="170">
        <v>255827.3</v>
      </c>
      <c r="G472" s="170">
        <v>119828.1</v>
      </c>
      <c r="H472" s="67">
        <f t="shared" si="82"/>
        <v>46.839449894518694</v>
      </c>
      <c r="J472" s="18"/>
      <c r="K472" s="18"/>
      <c r="L472" s="18"/>
    </row>
    <row r="473" spans="1:12" ht="73.5" customHeight="1">
      <c r="A473" s="83" t="s">
        <v>852</v>
      </c>
      <c r="B473" s="65" t="s">
        <v>889</v>
      </c>
      <c r="C473" s="65" t="s">
        <v>928</v>
      </c>
      <c r="D473" s="65"/>
      <c r="E473" s="70" t="s">
        <v>927</v>
      </c>
      <c r="F473" s="68">
        <f>F474+F476</f>
        <v>706138.8</v>
      </c>
      <c r="G473" s="68">
        <f>G474+G476</f>
        <v>706138.8</v>
      </c>
      <c r="H473" s="67">
        <f t="shared" si="77"/>
        <v>100</v>
      </c>
    </row>
    <row r="474" spans="1:12" ht="34.5" customHeight="1">
      <c r="A474" s="83" t="s">
        <v>892</v>
      </c>
      <c r="B474" s="65" t="s">
        <v>889</v>
      </c>
      <c r="C474" s="65" t="s">
        <v>930</v>
      </c>
      <c r="D474" s="65"/>
      <c r="E474" s="70" t="s">
        <v>929</v>
      </c>
      <c r="F474" s="68">
        <f>F475</f>
        <v>659228.80000000005</v>
      </c>
      <c r="G474" s="68">
        <f>G475</f>
        <v>659228.80000000005</v>
      </c>
      <c r="H474" s="67">
        <f t="shared" si="77"/>
        <v>100</v>
      </c>
    </row>
    <row r="475" spans="1:12" ht="36.75" customHeight="1">
      <c r="A475" s="83" t="s">
        <v>893</v>
      </c>
      <c r="B475" s="65" t="s">
        <v>889</v>
      </c>
      <c r="C475" s="65" t="s">
        <v>930</v>
      </c>
      <c r="D475" s="65" t="s">
        <v>82</v>
      </c>
      <c r="E475" s="70" t="s">
        <v>290</v>
      </c>
      <c r="F475" s="170">
        <v>659228.80000000005</v>
      </c>
      <c r="G475" s="170">
        <v>659228.80000000005</v>
      </c>
      <c r="H475" s="67">
        <f t="shared" si="77"/>
        <v>100</v>
      </c>
    </row>
    <row r="476" spans="1:12" ht="33.75" customHeight="1">
      <c r="A476" s="83" t="s">
        <v>1016</v>
      </c>
      <c r="B476" s="65" t="s">
        <v>889</v>
      </c>
      <c r="C476" s="65" t="s">
        <v>1086</v>
      </c>
      <c r="D476" s="65"/>
      <c r="E476" s="70" t="s">
        <v>1087</v>
      </c>
      <c r="F476" s="68">
        <f>F477</f>
        <v>46910</v>
      </c>
      <c r="G476" s="68">
        <f t="shared" ref="G476" si="83">G477</f>
        <v>46910</v>
      </c>
      <c r="H476" s="67">
        <f t="shared" si="77"/>
        <v>100</v>
      </c>
    </row>
    <row r="477" spans="1:12" ht="42" customHeight="1">
      <c r="A477" s="83" t="s">
        <v>1017</v>
      </c>
      <c r="B477" s="65" t="s">
        <v>889</v>
      </c>
      <c r="C477" s="65" t="s">
        <v>1086</v>
      </c>
      <c r="D477" s="65" t="s">
        <v>82</v>
      </c>
      <c r="E477" s="70" t="s">
        <v>290</v>
      </c>
      <c r="F477" s="170">
        <v>46910</v>
      </c>
      <c r="G477" s="170">
        <v>46910</v>
      </c>
      <c r="H477" s="67">
        <f t="shared" si="77"/>
        <v>100</v>
      </c>
    </row>
    <row r="478" spans="1:12" ht="30.75" customHeight="1">
      <c r="A478" s="83" t="s">
        <v>894</v>
      </c>
      <c r="B478" s="62" t="s">
        <v>536</v>
      </c>
      <c r="C478" s="62"/>
      <c r="D478" s="62"/>
      <c r="E478" s="63" t="s">
        <v>537</v>
      </c>
      <c r="F478" s="64">
        <f>F479+F490+F493</f>
        <v>1930600</v>
      </c>
      <c r="G478" s="64">
        <f>G479+G490+G493</f>
        <v>736501.24</v>
      </c>
      <c r="H478" s="64">
        <f t="shared" si="77"/>
        <v>38.148826271625403</v>
      </c>
    </row>
    <row r="479" spans="1:12" ht="54.75" customHeight="1">
      <c r="A479" s="83" t="s">
        <v>895</v>
      </c>
      <c r="B479" s="65" t="s">
        <v>536</v>
      </c>
      <c r="C479" s="65" t="s">
        <v>448</v>
      </c>
      <c r="D479" s="65"/>
      <c r="E479" s="66" t="s">
        <v>202</v>
      </c>
      <c r="F479" s="67">
        <f>F480</f>
        <v>205000</v>
      </c>
      <c r="G479" s="67">
        <f>G480</f>
        <v>65964</v>
      </c>
      <c r="H479" s="67">
        <f t="shared" si="77"/>
        <v>32.177560975609751</v>
      </c>
    </row>
    <row r="480" spans="1:12" ht="72.75" customHeight="1">
      <c r="A480" s="83" t="s">
        <v>896</v>
      </c>
      <c r="B480" s="65" t="s">
        <v>536</v>
      </c>
      <c r="C480" s="65" t="s">
        <v>450</v>
      </c>
      <c r="D480" s="65"/>
      <c r="E480" s="66" t="s">
        <v>204</v>
      </c>
      <c r="F480" s="109">
        <f>F481+F483+F485+F487</f>
        <v>205000</v>
      </c>
      <c r="G480" s="109">
        <f>G481+G483+G485+G487</f>
        <v>65964</v>
      </c>
      <c r="H480" s="67">
        <f t="shared" si="77"/>
        <v>32.177560975609751</v>
      </c>
    </row>
    <row r="481" spans="1:11" ht="48" customHeight="1">
      <c r="A481" s="83" t="s">
        <v>899</v>
      </c>
      <c r="B481" s="65" t="s">
        <v>536</v>
      </c>
      <c r="C481" s="65" t="s">
        <v>839</v>
      </c>
      <c r="D481" s="65"/>
      <c r="E481" s="70" t="s">
        <v>140</v>
      </c>
      <c r="F481" s="109">
        <f>F482</f>
        <v>150000</v>
      </c>
      <c r="G481" s="109">
        <f>G482</f>
        <v>33700</v>
      </c>
      <c r="H481" s="67">
        <f t="shared" si="77"/>
        <v>22.466666666666665</v>
      </c>
    </row>
    <row r="482" spans="1:11" ht="66" customHeight="1">
      <c r="A482" s="83" t="s">
        <v>900</v>
      </c>
      <c r="B482" s="65" t="s">
        <v>536</v>
      </c>
      <c r="C482" s="65" t="s">
        <v>839</v>
      </c>
      <c r="D482" s="65" t="s">
        <v>500</v>
      </c>
      <c r="E482" s="66" t="s">
        <v>1047</v>
      </c>
      <c r="F482" s="170">
        <v>150000</v>
      </c>
      <c r="G482" s="170">
        <v>33700</v>
      </c>
      <c r="H482" s="67">
        <f t="shared" si="77"/>
        <v>22.466666666666665</v>
      </c>
    </row>
    <row r="483" spans="1:11" ht="36.75" customHeight="1">
      <c r="A483" s="83" t="s">
        <v>901</v>
      </c>
      <c r="B483" s="65" t="s">
        <v>536</v>
      </c>
      <c r="C483" s="65" t="s">
        <v>456</v>
      </c>
      <c r="D483" s="65"/>
      <c r="E483" s="70" t="s">
        <v>225</v>
      </c>
      <c r="F483" s="109">
        <f>F484</f>
        <v>20000</v>
      </c>
      <c r="G483" s="109">
        <f>G484</f>
        <v>0</v>
      </c>
      <c r="H483" s="67">
        <f t="shared" si="77"/>
        <v>0</v>
      </c>
    </row>
    <row r="484" spans="1:11" ht="36.75" customHeight="1">
      <c r="A484" s="83" t="s">
        <v>902</v>
      </c>
      <c r="B484" s="65" t="s">
        <v>536</v>
      </c>
      <c r="C484" s="65" t="s">
        <v>456</v>
      </c>
      <c r="D484" s="65" t="s">
        <v>607</v>
      </c>
      <c r="E484" s="70" t="s">
        <v>15</v>
      </c>
      <c r="F484" s="170">
        <v>20000</v>
      </c>
      <c r="G484" s="170">
        <v>0</v>
      </c>
      <c r="H484" s="67">
        <f t="shared" si="77"/>
        <v>0</v>
      </c>
    </row>
    <row r="485" spans="1:11" ht="70.5" customHeight="1">
      <c r="A485" s="83" t="s">
        <v>903</v>
      </c>
      <c r="B485" s="65" t="s">
        <v>536</v>
      </c>
      <c r="C485" s="65" t="s">
        <v>457</v>
      </c>
      <c r="D485" s="65"/>
      <c r="E485" s="70" t="s">
        <v>205</v>
      </c>
      <c r="F485" s="109">
        <f>F486</f>
        <v>15000</v>
      </c>
      <c r="G485" s="109">
        <f>G486</f>
        <v>15000</v>
      </c>
      <c r="H485" s="67">
        <f t="shared" si="77"/>
        <v>100</v>
      </c>
    </row>
    <row r="486" spans="1:11" ht="35.25" customHeight="1">
      <c r="A486" s="83" t="s">
        <v>904</v>
      </c>
      <c r="B486" s="65" t="s">
        <v>536</v>
      </c>
      <c r="C486" s="65" t="s">
        <v>457</v>
      </c>
      <c r="D486" s="65" t="s">
        <v>607</v>
      </c>
      <c r="E486" s="70" t="s">
        <v>15</v>
      </c>
      <c r="F486" s="170">
        <v>15000</v>
      </c>
      <c r="G486" s="170">
        <v>15000</v>
      </c>
      <c r="H486" s="67">
        <f t="shared" si="77"/>
        <v>100</v>
      </c>
    </row>
    <row r="487" spans="1:11" ht="30" customHeight="1">
      <c r="A487" s="83" t="s">
        <v>916</v>
      </c>
      <c r="B487" s="65" t="s">
        <v>536</v>
      </c>
      <c r="C487" s="65" t="s">
        <v>207</v>
      </c>
      <c r="D487" s="65"/>
      <c r="E487" s="70" t="s">
        <v>206</v>
      </c>
      <c r="F487" s="109">
        <f>SUM(F488:F489)</f>
        <v>20000</v>
      </c>
      <c r="G487" s="109">
        <f>SUM(G488:G489)</f>
        <v>17264</v>
      </c>
      <c r="H487" s="67">
        <f t="shared" si="77"/>
        <v>86.32</v>
      </c>
    </row>
    <row r="488" spans="1:11" ht="44.25" customHeight="1">
      <c r="A488" s="83" t="s">
        <v>917</v>
      </c>
      <c r="B488" s="65" t="s">
        <v>536</v>
      </c>
      <c r="C488" s="65" t="s">
        <v>207</v>
      </c>
      <c r="D488" s="65" t="s">
        <v>607</v>
      </c>
      <c r="E488" s="70" t="s">
        <v>908</v>
      </c>
      <c r="F488" s="170">
        <v>1000</v>
      </c>
      <c r="G488" s="170">
        <v>264</v>
      </c>
      <c r="H488" s="67">
        <f t="shared" si="77"/>
        <v>26.400000000000002</v>
      </c>
    </row>
    <row r="489" spans="1:11" ht="33.75" customHeight="1">
      <c r="A489" s="83" t="s">
        <v>918</v>
      </c>
      <c r="B489" s="65" t="s">
        <v>536</v>
      </c>
      <c r="C489" s="65" t="s">
        <v>207</v>
      </c>
      <c r="D489" s="65" t="s">
        <v>82</v>
      </c>
      <c r="E489" s="70" t="s">
        <v>168</v>
      </c>
      <c r="F489" s="170">
        <v>19000</v>
      </c>
      <c r="G489" s="170">
        <v>17000</v>
      </c>
      <c r="H489" s="67">
        <f t="shared" si="77"/>
        <v>89.473684210526315</v>
      </c>
    </row>
    <row r="490" spans="1:11" ht="59.25" customHeight="1">
      <c r="A490" s="83" t="s">
        <v>919</v>
      </c>
      <c r="B490" s="65" t="s">
        <v>536</v>
      </c>
      <c r="C490" s="65" t="s">
        <v>487</v>
      </c>
      <c r="D490" s="65"/>
      <c r="E490" s="66" t="s">
        <v>909</v>
      </c>
      <c r="F490" s="109">
        <f t="shared" ref="F490:G491" si="84">F491</f>
        <v>80000</v>
      </c>
      <c r="G490" s="109">
        <f t="shared" si="84"/>
        <v>80000</v>
      </c>
      <c r="H490" s="67">
        <f t="shared" si="77"/>
        <v>100</v>
      </c>
    </row>
    <row r="491" spans="1:11" ht="33.75" customHeight="1">
      <c r="A491" s="83" t="s">
        <v>1020</v>
      </c>
      <c r="B491" s="65" t="s">
        <v>536</v>
      </c>
      <c r="C491" s="65" t="s">
        <v>906</v>
      </c>
      <c r="D491" s="65"/>
      <c r="E491" s="70" t="s">
        <v>224</v>
      </c>
      <c r="F491" s="109">
        <f t="shared" si="84"/>
        <v>80000</v>
      </c>
      <c r="G491" s="109">
        <f t="shared" si="84"/>
        <v>80000</v>
      </c>
      <c r="H491" s="67">
        <f t="shared" si="77"/>
        <v>100</v>
      </c>
    </row>
    <row r="492" spans="1:11" ht="75.75" customHeight="1">
      <c r="A492" s="83" t="s">
        <v>1048</v>
      </c>
      <c r="B492" s="65" t="s">
        <v>536</v>
      </c>
      <c r="C492" s="65" t="s">
        <v>906</v>
      </c>
      <c r="D492" s="65" t="s">
        <v>500</v>
      </c>
      <c r="E492" s="70" t="s">
        <v>1047</v>
      </c>
      <c r="F492" s="170">
        <v>80000</v>
      </c>
      <c r="G492" s="170">
        <v>80000</v>
      </c>
      <c r="H492" s="67">
        <f t="shared" si="77"/>
        <v>100</v>
      </c>
      <c r="J492" s="150"/>
      <c r="K492" s="150"/>
    </row>
    <row r="493" spans="1:11" ht="36.75" customHeight="1">
      <c r="A493" s="83" t="s">
        <v>1049</v>
      </c>
      <c r="B493" s="65" t="s">
        <v>536</v>
      </c>
      <c r="C493" s="65" t="s">
        <v>397</v>
      </c>
      <c r="D493" s="62"/>
      <c r="E493" s="66" t="s">
        <v>596</v>
      </c>
      <c r="F493" s="67">
        <f>F494+F496</f>
        <v>1645600</v>
      </c>
      <c r="G493" s="67">
        <f>G494+G496</f>
        <v>590537.24</v>
      </c>
      <c r="H493" s="67">
        <f t="shared" si="77"/>
        <v>35.885831307729703</v>
      </c>
    </row>
    <row r="494" spans="1:11" ht="150.75" customHeight="1">
      <c r="A494" s="83" t="s">
        <v>1050</v>
      </c>
      <c r="B494" s="65" t="s">
        <v>536</v>
      </c>
      <c r="C494" s="65" t="s">
        <v>453</v>
      </c>
      <c r="D494" s="65"/>
      <c r="E494" s="66" t="s">
        <v>394</v>
      </c>
      <c r="F494" s="67">
        <f>F495</f>
        <v>119300</v>
      </c>
      <c r="G494" s="67">
        <f>G495</f>
        <v>86496.49</v>
      </c>
      <c r="H494" s="67">
        <f t="shared" si="77"/>
        <v>72.503344509639561</v>
      </c>
    </row>
    <row r="495" spans="1:11" ht="36.75" customHeight="1">
      <c r="A495" s="83" t="s">
        <v>1051</v>
      </c>
      <c r="B495" s="65" t="s">
        <v>536</v>
      </c>
      <c r="C495" s="65" t="s">
        <v>453</v>
      </c>
      <c r="D495" s="65" t="s">
        <v>598</v>
      </c>
      <c r="E495" s="66" t="s">
        <v>907</v>
      </c>
      <c r="F495" s="170">
        <v>119300</v>
      </c>
      <c r="G495" s="170">
        <v>86496.49</v>
      </c>
      <c r="H495" s="67">
        <f t="shared" si="77"/>
        <v>72.503344509639561</v>
      </c>
    </row>
    <row r="496" spans="1:11" ht="157.5" customHeight="1">
      <c r="A496" s="83" t="s">
        <v>1116</v>
      </c>
      <c r="B496" s="65" t="s">
        <v>536</v>
      </c>
      <c r="C496" s="65" t="s">
        <v>454</v>
      </c>
      <c r="D496" s="65"/>
      <c r="E496" s="85" t="s">
        <v>396</v>
      </c>
      <c r="F496" s="109">
        <f>SUM(F497:F498)</f>
        <v>1526300</v>
      </c>
      <c r="G496" s="109">
        <f>SUM(G497:G498)</f>
        <v>504040.75</v>
      </c>
      <c r="H496" s="67">
        <f t="shared" si="77"/>
        <v>33.023701107252833</v>
      </c>
    </row>
    <row r="497" spans="1:11" ht="44.25" customHeight="1">
      <c r="A497" s="83" t="s">
        <v>1117</v>
      </c>
      <c r="B497" s="65" t="s">
        <v>536</v>
      </c>
      <c r="C497" s="65" t="s">
        <v>454</v>
      </c>
      <c r="D497" s="65" t="s">
        <v>598</v>
      </c>
      <c r="E497" s="66" t="s">
        <v>599</v>
      </c>
      <c r="F497" s="170">
        <v>1215740</v>
      </c>
      <c r="G497" s="170">
        <v>424483.72</v>
      </c>
      <c r="H497" s="67">
        <f t="shared" si="77"/>
        <v>34.915666178623717</v>
      </c>
    </row>
    <row r="498" spans="1:11" ht="49.5" customHeight="1">
      <c r="A498" s="83" t="s">
        <v>1118</v>
      </c>
      <c r="B498" s="65" t="s">
        <v>536</v>
      </c>
      <c r="C498" s="65" t="s">
        <v>454</v>
      </c>
      <c r="D498" s="65" t="s">
        <v>607</v>
      </c>
      <c r="E498" s="70" t="s">
        <v>608</v>
      </c>
      <c r="F498" s="170">
        <v>310560</v>
      </c>
      <c r="G498" s="170">
        <v>79557.03</v>
      </c>
      <c r="H498" s="67">
        <f t="shared" si="77"/>
        <v>25.617281684698607</v>
      </c>
      <c r="J498" s="150"/>
      <c r="K498" s="150"/>
    </row>
    <row r="499" spans="1:11" ht="32.25" customHeight="1">
      <c r="A499" s="83" t="s">
        <v>1119</v>
      </c>
      <c r="B499" s="62" t="s">
        <v>538</v>
      </c>
      <c r="C499" s="65"/>
      <c r="D499" s="65"/>
      <c r="E499" s="63" t="s">
        <v>539</v>
      </c>
      <c r="F499" s="64">
        <f>F500+F513</f>
        <v>27380400</v>
      </c>
      <c r="G499" s="64">
        <f>G500+G513</f>
        <v>8188938.4900000002</v>
      </c>
      <c r="H499" s="64">
        <f t="shared" si="77"/>
        <v>29.90803089071014</v>
      </c>
    </row>
    <row r="500" spans="1:11" ht="30" customHeight="1">
      <c r="A500" s="83" t="s">
        <v>1120</v>
      </c>
      <c r="B500" s="62" t="s">
        <v>540</v>
      </c>
      <c r="C500" s="62"/>
      <c r="D500" s="62"/>
      <c r="E500" s="63" t="s">
        <v>541</v>
      </c>
      <c r="F500" s="64">
        <f t="shared" ref="F500:G500" si="85">F501</f>
        <v>24203743</v>
      </c>
      <c r="G500" s="64">
        <f t="shared" si="85"/>
        <v>6706500</v>
      </c>
      <c r="H500" s="64">
        <f t="shared" si="77"/>
        <v>27.708524255938432</v>
      </c>
    </row>
    <row r="501" spans="1:11" ht="60" customHeight="1">
      <c r="A501" s="83" t="s">
        <v>1121</v>
      </c>
      <c r="B501" s="65" t="s">
        <v>540</v>
      </c>
      <c r="C501" s="65" t="s">
        <v>475</v>
      </c>
      <c r="D501" s="62"/>
      <c r="E501" s="66" t="s">
        <v>1040</v>
      </c>
      <c r="F501" s="67">
        <f>F502</f>
        <v>24203743</v>
      </c>
      <c r="G501" s="67">
        <f>G502</f>
        <v>6706500</v>
      </c>
      <c r="H501" s="67">
        <f t="shared" si="77"/>
        <v>27.708524255938432</v>
      </c>
    </row>
    <row r="502" spans="1:11" ht="48" customHeight="1">
      <c r="A502" s="83" t="s">
        <v>1122</v>
      </c>
      <c r="B502" s="65" t="s">
        <v>540</v>
      </c>
      <c r="C502" s="65" t="s">
        <v>484</v>
      </c>
      <c r="D502" s="62"/>
      <c r="E502" s="66" t="s">
        <v>178</v>
      </c>
      <c r="F502" s="67">
        <f>F503+F509+F511+F505+F507</f>
        <v>24203743</v>
      </c>
      <c r="G502" s="67">
        <f>G503+G509+G511+G505+G507</f>
        <v>6706500</v>
      </c>
      <c r="H502" s="67">
        <f t="shared" si="77"/>
        <v>27.708524255938432</v>
      </c>
    </row>
    <row r="503" spans="1:11" ht="48" customHeight="1">
      <c r="A503" s="83" t="s">
        <v>1123</v>
      </c>
      <c r="B503" s="65" t="s">
        <v>540</v>
      </c>
      <c r="C503" s="65" t="s">
        <v>485</v>
      </c>
      <c r="D503" s="65"/>
      <c r="E503" s="66" t="s">
        <v>542</v>
      </c>
      <c r="F503" s="96">
        <f>F504</f>
        <v>21149950.82</v>
      </c>
      <c r="G503" s="96">
        <f>G504</f>
        <v>6289000</v>
      </c>
      <c r="H503" s="67">
        <f t="shared" si="77"/>
        <v>29.735293729633362</v>
      </c>
    </row>
    <row r="504" spans="1:11" ht="31.5" customHeight="1">
      <c r="A504" s="83" t="s">
        <v>1124</v>
      </c>
      <c r="B504" s="65" t="s">
        <v>540</v>
      </c>
      <c r="C504" s="65" t="s">
        <v>485</v>
      </c>
      <c r="D504" s="65" t="s">
        <v>119</v>
      </c>
      <c r="E504" s="66" t="s">
        <v>120</v>
      </c>
      <c r="F504" s="170">
        <v>21149950.82</v>
      </c>
      <c r="G504" s="170">
        <v>6289000</v>
      </c>
      <c r="H504" s="67">
        <f t="shared" si="77"/>
        <v>29.735293729633362</v>
      </c>
    </row>
    <row r="505" spans="1:11" ht="32.25" customHeight="1">
      <c r="A505" s="83" t="s">
        <v>1125</v>
      </c>
      <c r="B505" s="65" t="s">
        <v>540</v>
      </c>
      <c r="C505" s="65" t="s">
        <v>1102</v>
      </c>
      <c r="D505" s="65"/>
      <c r="E505" s="66" t="s">
        <v>1106</v>
      </c>
      <c r="F505" s="96">
        <f>F506</f>
        <v>653592.18000000005</v>
      </c>
      <c r="G505" s="96">
        <f t="shared" ref="G505" si="86">G506</f>
        <v>242600</v>
      </c>
      <c r="H505" s="67">
        <f t="shared" si="77"/>
        <v>37.117947157813298</v>
      </c>
    </row>
    <row r="506" spans="1:11" ht="32.25" customHeight="1">
      <c r="A506" s="83" t="s">
        <v>1126</v>
      </c>
      <c r="B506" s="65" t="s">
        <v>540</v>
      </c>
      <c r="C506" s="65" t="s">
        <v>1102</v>
      </c>
      <c r="D506" s="65" t="s">
        <v>119</v>
      </c>
      <c r="E506" s="66" t="s">
        <v>120</v>
      </c>
      <c r="F506" s="170">
        <v>653592.18000000005</v>
      </c>
      <c r="G506" s="170">
        <v>242600</v>
      </c>
      <c r="H506" s="67">
        <f t="shared" si="77"/>
        <v>37.117947157813298</v>
      </c>
    </row>
    <row r="507" spans="1:11" ht="32.25" customHeight="1">
      <c r="A507" s="83" t="s">
        <v>1127</v>
      </c>
      <c r="B507" s="65" t="s">
        <v>540</v>
      </c>
      <c r="C507" s="65" t="s">
        <v>1104</v>
      </c>
      <c r="D507" s="65"/>
      <c r="E507" s="66" t="s">
        <v>1103</v>
      </c>
      <c r="F507" s="96">
        <f>F508</f>
        <v>2225300</v>
      </c>
      <c r="G507" s="96">
        <f t="shared" ref="G507" si="87">G508</f>
        <v>0</v>
      </c>
      <c r="H507" s="67">
        <f t="shared" si="77"/>
        <v>0</v>
      </c>
    </row>
    <row r="508" spans="1:11" ht="32.25" customHeight="1">
      <c r="A508" s="83" t="s">
        <v>1128</v>
      </c>
      <c r="B508" s="65" t="s">
        <v>540</v>
      </c>
      <c r="C508" s="65" t="s">
        <v>1104</v>
      </c>
      <c r="D508" s="65" t="s">
        <v>119</v>
      </c>
      <c r="E508" s="66" t="s">
        <v>120</v>
      </c>
      <c r="F508" s="170">
        <v>2225300</v>
      </c>
      <c r="G508" s="170">
        <v>0</v>
      </c>
      <c r="H508" s="67">
        <f t="shared" si="77"/>
        <v>0</v>
      </c>
    </row>
    <row r="509" spans="1:11" ht="57" customHeight="1">
      <c r="A509" s="83" t="s">
        <v>1129</v>
      </c>
      <c r="B509" s="65" t="s">
        <v>540</v>
      </c>
      <c r="C509" s="65" t="s">
        <v>191</v>
      </c>
      <c r="D509" s="65"/>
      <c r="E509" s="66" t="s">
        <v>858</v>
      </c>
      <c r="F509" s="96">
        <f>F510</f>
        <v>52500</v>
      </c>
      <c r="G509" s="96">
        <f>G510</f>
        <v>52500</v>
      </c>
      <c r="H509" s="67">
        <f t="shared" si="77"/>
        <v>100</v>
      </c>
    </row>
    <row r="510" spans="1:11" ht="34.5" customHeight="1">
      <c r="A510" s="83" t="s">
        <v>1130</v>
      </c>
      <c r="B510" s="65" t="s">
        <v>540</v>
      </c>
      <c r="C510" s="65" t="s">
        <v>191</v>
      </c>
      <c r="D510" s="65" t="s">
        <v>119</v>
      </c>
      <c r="E510" s="66" t="s">
        <v>120</v>
      </c>
      <c r="F510" s="170">
        <v>52500</v>
      </c>
      <c r="G510" s="170">
        <v>52500</v>
      </c>
      <c r="H510" s="67">
        <f t="shared" si="77"/>
        <v>100</v>
      </c>
    </row>
    <row r="511" spans="1:11" ht="66" customHeight="1">
      <c r="A511" s="83" t="s">
        <v>1131</v>
      </c>
      <c r="B511" s="65" t="s">
        <v>540</v>
      </c>
      <c r="C511" s="65" t="s">
        <v>913</v>
      </c>
      <c r="D511" s="65"/>
      <c r="E511" s="66" t="s">
        <v>912</v>
      </c>
      <c r="F511" s="96">
        <f t="shared" ref="F511:G511" si="88">F512</f>
        <v>122400</v>
      </c>
      <c r="G511" s="96">
        <f t="shared" si="88"/>
        <v>122400</v>
      </c>
      <c r="H511" s="67">
        <f t="shared" si="77"/>
        <v>100</v>
      </c>
    </row>
    <row r="512" spans="1:11" ht="30.75" customHeight="1">
      <c r="A512" s="83" t="s">
        <v>1132</v>
      </c>
      <c r="B512" s="65" t="s">
        <v>540</v>
      </c>
      <c r="C512" s="65" t="s">
        <v>913</v>
      </c>
      <c r="D512" s="65" t="s">
        <v>119</v>
      </c>
      <c r="E512" s="66" t="s">
        <v>120</v>
      </c>
      <c r="F512" s="170">
        <v>122400</v>
      </c>
      <c r="G512" s="170">
        <v>122400</v>
      </c>
      <c r="H512" s="67">
        <f t="shared" si="77"/>
        <v>100</v>
      </c>
    </row>
    <row r="513" spans="1:8" ht="30.75" customHeight="1">
      <c r="A513" s="83" t="s">
        <v>1133</v>
      </c>
      <c r="B513" s="62" t="s">
        <v>543</v>
      </c>
      <c r="C513" s="62"/>
      <c r="D513" s="62"/>
      <c r="E513" s="63" t="s">
        <v>544</v>
      </c>
      <c r="F513" s="97">
        <f>F514</f>
        <v>3176657</v>
      </c>
      <c r="G513" s="97">
        <f>G514</f>
        <v>1482438.49</v>
      </c>
      <c r="H513" s="64">
        <f t="shared" si="77"/>
        <v>46.666621231061455</v>
      </c>
    </row>
    <row r="514" spans="1:8" ht="57" customHeight="1">
      <c r="A514" s="83" t="s">
        <v>1134</v>
      </c>
      <c r="B514" s="65" t="s">
        <v>543</v>
      </c>
      <c r="C514" s="65" t="s">
        <v>475</v>
      </c>
      <c r="D514" s="65"/>
      <c r="E514" s="66" t="s">
        <v>1040</v>
      </c>
      <c r="F514" s="96">
        <f>F515</f>
        <v>3176657</v>
      </c>
      <c r="G514" s="96">
        <f>G515</f>
        <v>1482438.49</v>
      </c>
      <c r="H514" s="67">
        <f t="shared" si="77"/>
        <v>46.666621231061455</v>
      </c>
    </row>
    <row r="515" spans="1:8" ht="91.5" customHeight="1">
      <c r="A515" s="83" t="s">
        <v>1135</v>
      </c>
      <c r="B515" s="65" t="s">
        <v>543</v>
      </c>
      <c r="C515" s="65" t="s">
        <v>478</v>
      </c>
      <c r="D515" s="65"/>
      <c r="E515" s="66" t="s">
        <v>1043</v>
      </c>
      <c r="F515" s="96">
        <f>F516+F519+F522+F524</f>
        <v>3176657</v>
      </c>
      <c r="G515" s="96">
        <f>G516+G519+G522+G524</f>
        <v>1482438.49</v>
      </c>
      <c r="H515" s="67">
        <f t="shared" si="77"/>
        <v>46.666621231061455</v>
      </c>
    </row>
    <row r="516" spans="1:8" ht="30.75" customHeight="1">
      <c r="A516" s="83" t="s">
        <v>1136</v>
      </c>
      <c r="B516" s="65" t="s">
        <v>543</v>
      </c>
      <c r="C516" s="65" t="s">
        <v>534</v>
      </c>
      <c r="D516" s="65"/>
      <c r="E516" s="66" t="s">
        <v>545</v>
      </c>
      <c r="F516" s="96">
        <f>SUM(F517:F518)</f>
        <v>1626547</v>
      </c>
      <c r="G516" s="96">
        <f>SUM(G517:G518)</f>
        <v>756632.52</v>
      </c>
      <c r="H516" s="67">
        <f t="shared" si="77"/>
        <v>46.517716364789955</v>
      </c>
    </row>
    <row r="517" spans="1:8" ht="45.75" customHeight="1">
      <c r="A517" s="83" t="s">
        <v>1137</v>
      </c>
      <c r="B517" s="65" t="s">
        <v>543</v>
      </c>
      <c r="C517" s="65" t="s">
        <v>534</v>
      </c>
      <c r="D517" s="65" t="s">
        <v>598</v>
      </c>
      <c r="E517" s="66" t="s">
        <v>907</v>
      </c>
      <c r="F517" s="170">
        <v>1606347</v>
      </c>
      <c r="G517" s="170">
        <v>755632.52</v>
      </c>
      <c r="H517" s="67">
        <f t="shared" si="77"/>
        <v>47.040428998217699</v>
      </c>
    </row>
    <row r="518" spans="1:8" ht="31.5" customHeight="1">
      <c r="A518" s="83" t="s">
        <v>1138</v>
      </c>
      <c r="B518" s="65" t="s">
        <v>543</v>
      </c>
      <c r="C518" s="65" t="s">
        <v>534</v>
      </c>
      <c r="D518" s="65" t="s">
        <v>607</v>
      </c>
      <c r="E518" s="70" t="s">
        <v>15</v>
      </c>
      <c r="F518" s="170">
        <v>20200</v>
      </c>
      <c r="G518" s="170">
        <v>1000</v>
      </c>
      <c r="H518" s="67">
        <f t="shared" si="77"/>
        <v>4.9504950495049505</v>
      </c>
    </row>
    <row r="519" spans="1:8" ht="36.75" customHeight="1">
      <c r="A519" s="83" t="s">
        <v>1139</v>
      </c>
      <c r="B519" s="65" t="s">
        <v>543</v>
      </c>
      <c r="C519" s="65" t="s">
        <v>503</v>
      </c>
      <c r="D519" s="65"/>
      <c r="E519" s="66" t="s">
        <v>176</v>
      </c>
      <c r="F519" s="96">
        <f>SUM(F520:F521)</f>
        <v>1370110</v>
      </c>
      <c r="G519" s="96">
        <f>SUM(G520:G521)</f>
        <v>624178.13</v>
      </c>
      <c r="H519" s="67">
        <f t="shared" si="77"/>
        <v>45.556789600834968</v>
      </c>
    </row>
    <row r="520" spans="1:8" ht="39.75" customHeight="1">
      <c r="A520" s="83" t="s">
        <v>1140</v>
      </c>
      <c r="B520" s="65" t="s">
        <v>543</v>
      </c>
      <c r="C520" s="65" t="s">
        <v>503</v>
      </c>
      <c r="D520" s="65" t="s">
        <v>686</v>
      </c>
      <c r="E520" s="66" t="s">
        <v>687</v>
      </c>
      <c r="F520" s="170">
        <v>1204910</v>
      </c>
      <c r="G520" s="170">
        <v>517913.13</v>
      </c>
      <c r="H520" s="67">
        <f t="shared" si="77"/>
        <v>42.983553128449422</v>
      </c>
    </row>
    <row r="521" spans="1:8" ht="33" customHeight="1">
      <c r="A521" s="83" t="s">
        <v>1141</v>
      </c>
      <c r="B521" s="65" t="s">
        <v>543</v>
      </c>
      <c r="C521" s="65" t="s">
        <v>503</v>
      </c>
      <c r="D521" s="65" t="s">
        <v>607</v>
      </c>
      <c r="E521" s="70" t="s">
        <v>15</v>
      </c>
      <c r="F521" s="170">
        <v>165200</v>
      </c>
      <c r="G521" s="170">
        <v>106265</v>
      </c>
      <c r="H521" s="67">
        <f t="shared" si="77"/>
        <v>64.325060532687644</v>
      </c>
    </row>
    <row r="522" spans="1:8" ht="30" customHeight="1">
      <c r="A522" s="83" t="s">
        <v>1142</v>
      </c>
      <c r="B522" s="65" t="s">
        <v>543</v>
      </c>
      <c r="C522" s="65" t="s">
        <v>359</v>
      </c>
      <c r="D522" s="65"/>
      <c r="E522" s="66" t="s">
        <v>360</v>
      </c>
      <c r="F522" s="96">
        <f>F523</f>
        <v>160000</v>
      </c>
      <c r="G522" s="96">
        <f>G523</f>
        <v>101627.84</v>
      </c>
      <c r="H522" s="67">
        <f t="shared" ref="H522:H538" si="89">G522/F522*100</f>
        <v>63.517400000000002</v>
      </c>
    </row>
    <row r="523" spans="1:8" ht="42.75" customHeight="1">
      <c r="A523" s="83" t="s">
        <v>1143</v>
      </c>
      <c r="B523" s="65" t="s">
        <v>543</v>
      </c>
      <c r="C523" s="65" t="s">
        <v>359</v>
      </c>
      <c r="D523" s="65" t="s">
        <v>607</v>
      </c>
      <c r="E523" s="70" t="s">
        <v>608</v>
      </c>
      <c r="F523" s="170">
        <v>160000</v>
      </c>
      <c r="G523" s="170">
        <v>101627.84</v>
      </c>
      <c r="H523" s="67">
        <f t="shared" si="89"/>
        <v>63.517400000000002</v>
      </c>
    </row>
    <row r="524" spans="1:8" ht="33" customHeight="1">
      <c r="A524" s="83" t="s">
        <v>1144</v>
      </c>
      <c r="B524" s="65" t="s">
        <v>543</v>
      </c>
      <c r="C524" s="65" t="s">
        <v>186</v>
      </c>
      <c r="D524" s="65"/>
      <c r="E524" s="70" t="s">
        <v>188</v>
      </c>
      <c r="F524" s="96">
        <f>F525</f>
        <v>20000</v>
      </c>
      <c r="G524" s="96">
        <f>G525</f>
        <v>0</v>
      </c>
      <c r="H524" s="67">
        <f t="shared" si="89"/>
        <v>0</v>
      </c>
    </row>
    <row r="525" spans="1:8" ht="63" customHeight="1">
      <c r="A525" s="83" t="s">
        <v>1145</v>
      </c>
      <c r="B525" s="65" t="s">
        <v>543</v>
      </c>
      <c r="C525" s="65" t="s">
        <v>186</v>
      </c>
      <c r="D525" s="65" t="s">
        <v>500</v>
      </c>
      <c r="E525" s="70" t="s">
        <v>1047</v>
      </c>
      <c r="F525" s="170">
        <v>20000</v>
      </c>
      <c r="G525" s="170">
        <v>0</v>
      </c>
      <c r="H525" s="67">
        <f t="shared" si="89"/>
        <v>0</v>
      </c>
    </row>
    <row r="526" spans="1:8" ht="33" customHeight="1">
      <c r="A526" s="83" t="s">
        <v>1146</v>
      </c>
      <c r="B526" s="62" t="s">
        <v>546</v>
      </c>
      <c r="C526" s="65"/>
      <c r="D526" s="65"/>
      <c r="E526" s="75" t="s">
        <v>547</v>
      </c>
      <c r="F526" s="64">
        <f>F527</f>
        <v>2530000</v>
      </c>
      <c r="G526" s="64">
        <f t="shared" ref="G526:G530" si="90">G527</f>
        <v>1265003</v>
      </c>
      <c r="H526" s="64">
        <f t="shared" si="89"/>
        <v>50.000118577075106</v>
      </c>
    </row>
    <row r="527" spans="1:8" ht="32.25" customHeight="1">
      <c r="A527" s="83" t="s">
        <v>1147</v>
      </c>
      <c r="B527" s="62" t="s">
        <v>548</v>
      </c>
      <c r="C527" s="62"/>
      <c r="D527" s="62"/>
      <c r="E527" s="63" t="s">
        <v>549</v>
      </c>
      <c r="F527" s="64">
        <f>F528</f>
        <v>2530000</v>
      </c>
      <c r="G527" s="64">
        <f t="shared" si="90"/>
        <v>1265003</v>
      </c>
      <c r="H527" s="64">
        <f t="shared" si="89"/>
        <v>50.000118577075106</v>
      </c>
    </row>
    <row r="528" spans="1:8" ht="47.25" customHeight="1">
      <c r="A528" s="83" t="s">
        <v>1148</v>
      </c>
      <c r="B528" s="65" t="s">
        <v>548</v>
      </c>
      <c r="C528" s="65" t="s">
        <v>400</v>
      </c>
      <c r="D528" s="62"/>
      <c r="E528" s="66" t="s">
        <v>1023</v>
      </c>
      <c r="F528" s="67">
        <f>F529</f>
        <v>2530000</v>
      </c>
      <c r="G528" s="67">
        <f t="shared" si="90"/>
        <v>1265003</v>
      </c>
      <c r="H528" s="67">
        <f t="shared" si="89"/>
        <v>50.000118577075106</v>
      </c>
    </row>
    <row r="529" spans="1:8" ht="48" customHeight="1">
      <c r="A529" s="83" t="s">
        <v>1149</v>
      </c>
      <c r="B529" s="65" t="s">
        <v>548</v>
      </c>
      <c r="C529" s="65" t="s">
        <v>405</v>
      </c>
      <c r="D529" s="62"/>
      <c r="E529" s="66" t="s">
        <v>143</v>
      </c>
      <c r="F529" s="67">
        <f>F530</f>
        <v>2530000</v>
      </c>
      <c r="G529" s="67">
        <f t="shared" si="90"/>
        <v>1265003</v>
      </c>
      <c r="H529" s="67">
        <f t="shared" si="89"/>
        <v>50.000118577075106</v>
      </c>
    </row>
    <row r="530" spans="1:8" ht="33" customHeight="1">
      <c r="A530" s="83" t="s">
        <v>1150</v>
      </c>
      <c r="B530" s="65" t="s">
        <v>548</v>
      </c>
      <c r="C530" s="65" t="s">
        <v>533</v>
      </c>
      <c r="D530" s="62"/>
      <c r="E530" s="66" t="s">
        <v>151</v>
      </c>
      <c r="F530" s="67">
        <f>F531</f>
        <v>2530000</v>
      </c>
      <c r="G530" s="67">
        <f t="shared" si="90"/>
        <v>1265003</v>
      </c>
      <c r="H530" s="67">
        <f t="shared" si="89"/>
        <v>50.000118577075106</v>
      </c>
    </row>
    <row r="531" spans="1:8" ht="42.75" customHeight="1">
      <c r="A531" s="83" t="s">
        <v>1151</v>
      </c>
      <c r="B531" s="65" t="s">
        <v>548</v>
      </c>
      <c r="C531" s="65" t="s">
        <v>533</v>
      </c>
      <c r="D531" s="65" t="s">
        <v>119</v>
      </c>
      <c r="E531" s="66" t="s">
        <v>120</v>
      </c>
      <c r="F531" s="170">
        <v>2530000</v>
      </c>
      <c r="G531" s="170">
        <v>1265003</v>
      </c>
      <c r="H531" s="67">
        <f t="shared" si="89"/>
        <v>50.000118577075106</v>
      </c>
    </row>
    <row r="532" spans="1:8" ht="33" customHeight="1">
      <c r="A532" s="83" t="s">
        <v>1152</v>
      </c>
      <c r="B532" s="62" t="s">
        <v>550</v>
      </c>
      <c r="C532" s="65"/>
      <c r="D532" s="69"/>
      <c r="E532" s="63" t="s">
        <v>856</v>
      </c>
      <c r="F532" s="64">
        <f>F533</f>
        <v>603100</v>
      </c>
      <c r="G532" s="64">
        <f t="shared" ref="G532:G536" si="91">G533</f>
        <v>514.41999999999996</v>
      </c>
      <c r="H532" s="64">
        <f t="shared" si="89"/>
        <v>8.5295970817443195E-2</v>
      </c>
    </row>
    <row r="533" spans="1:8" ht="42" customHeight="1">
      <c r="A533" s="83" t="s">
        <v>1153</v>
      </c>
      <c r="B533" s="62" t="s">
        <v>551</v>
      </c>
      <c r="C533" s="62"/>
      <c r="D533" s="62"/>
      <c r="E533" s="63" t="s">
        <v>857</v>
      </c>
      <c r="F533" s="64">
        <f>F534</f>
        <v>603100</v>
      </c>
      <c r="G533" s="64">
        <f t="shared" si="91"/>
        <v>514.41999999999996</v>
      </c>
      <c r="H533" s="64">
        <f t="shared" si="89"/>
        <v>8.5295970817443195E-2</v>
      </c>
    </row>
    <row r="534" spans="1:8" ht="33" customHeight="1">
      <c r="A534" s="83" t="s">
        <v>1154</v>
      </c>
      <c r="B534" s="65" t="s">
        <v>551</v>
      </c>
      <c r="C534" s="65" t="s">
        <v>479</v>
      </c>
      <c r="D534" s="65"/>
      <c r="E534" s="66" t="s">
        <v>923</v>
      </c>
      <c r="F534" s="67">
        <f>F535</f>
        <v>603100</v>
      </c>
      <c r="G534" s="67">
        <f t="shared" si="91"/>
        <v>514.41999999999996</v>
      </c>
      <c r="H534" s="67">
        <f t="shared" si="89"/>
        <v>8.5295970817443195E-2</v>
      </c>
    </row>
    <row r="535" spans="1:8" ht="33" customHeight="1">
      <c r="A535" s="83" t="s">
        <v>1155</v>
      </c>
      <c r="B535" s="65" t="s">
        <v>551</v>
      </c>
      <c r="C535" s="65" t="s">
        <v>482</v>
      </c>
      <c r="D535" s="65"/>
      <c r="E535" s="66" t="s">
        <v>175</v>
      </c>
      <c r="F535" s="67">
        <f>F536</f>
        <v>603100</v>
      </c>
      <c r="G535" s="67">
        <f t="shared" si="91"/>
        <v>514.41999999999996</v>
      </c>
      <c r="H535" s="67">
        <f t="shared" si="89"/>
        <v>8.5295970817443195E-2</v>
      </c>
    </row>
    <row r="536" spans="1:8" ht="72" customHeight="1">
      <c r="A536" s="83" t="s">
        <v>1156</v>
      </c>
      <c r="B536" s="65" t="s">
        <v>551</v>
      </c>
      <c r="C536" s="65" t="s">
        <v>483</v>
      </c>
      <c r="D536" s="65"/>
      <c r="E536" s="66" t="s">
        <v>552</v>
      </c>
      <c r="F536" s="67">
        <f>F537</f>
        <v>603100</v>
      </c>
      <c r="G536" s="67">
        <f t="shared" si="91"/>
        <v>514.41999999999996</v>
      </c>
      <c r="H536" s="67">
        <f t="shared" si="89"/>
        <v>8.5295970817443195E-2</v>
      </c>
    </row>
    <row r="537" spans="1:8" ht="45.75" customHeight="1">
      <c r="A537" s="83" t="s">
        <v>1157</v>
      </c>
      <c r="B537" s="65" t="s">
        <v>551</v>
      </c>
      <c r="C537" s="65" t="s">
        <v>483</v>
      </c>
      <c r="D537" s="65" t="s">
        <v>553</v>
      </c>
      <c r="E537" s="66" t="s">
        <v>554</v>
      </c>
      <c r="F537" s="170">
        <v>603100</v>
      </c>
      <c r="G537" s="170">
        <v>514.41999999999996</v>
      </c>
      <c r="H537" s="67">
        <f t="shared" si="89"/>
        <v>8.5295970817443195E-2</v>
      </c>
    </row>
    <row r="538" spans="1:8" s="10" customFormat="1" ht="25.5" customHeight="1">
      <c r="A538" s="83" t="s">
        <v>1158</v>
      </c>
      <c r="B538" s="58"/>
      <c r="C538" s="58"/>
      <c r="D538" s="78"/>
      <c r="E538" s="111" t="s">
        <v>555</v>
      </c>
      <c r="F538" s="64">
        <f>F10+F87+F92+F132+F203+F276+F290+F408+F444+F499+F526+F532</f>
        <v>816292867.99000001</v>
      </c>
      <c r="G538" s="64">
        <f>G10+G87+G92+G132+G203+G276+G290+G408+G444+G499+G526+G532</f>
        <v>368792605.35000002</v>
      </c>
      <c r="H538" s="64">
        <f t="shared" si="89"/>
        <v>45.178957187032282</v>
      </c>
    </row>
    <row r="539" spans="1:8">
      <c r="G539" s="31"/>
    </row>
    <row r="540" spans="1:8">
      <c r="G540" s="3"/>
      <c r="H540" s="3"/>
    </row>
    <row r="541" spans="1:8" ht="17.25" customHeight="1">
      <c r="G541" s="3"/>
      <c r="H541" s="3"/>
    </row>
    <row r="542" spans="1:8">
      <c r="G542" s="32"/>
    </row>
    <row r="543" spans="1:8">
      <c r="G543" s="3"/>
      <c r="H543" s="3"/>
    </row>
    <row r="545" spans="6:6" ht="15.75" customHeight="1">
      <c r="F545" s="146"/>
    </row>
  </sheetData>
  <sheetProtection selectLockedCells="1" selectUnlockedCells="1"/>
  <mergeCells count="4">
    <mergeCell ref="A6:H6"/>
    <mergeCell ref="A3:E3"/>
    <mergeCell ref="F4:H4"/>
    <mergeCell ref="F3:H3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2"/>
  <sheetViews>
    <sheetView topLeftCell="A3" zoomScaleSheetLayoutView="100" workbookViewId="0">
      <selection activeCell="H65" sqref="H65"/>
    </sheetView>
  </sheetViews>
  <sheetFormatPr defaultColWidth="8.85546875" defaultRowHeight="14.25"/>
  <cols>
    <col min="1" max="1" width="6.5703125" style="1" customWidth="1"/>
    <col min="2" max="2" width="52.42578125" style="2" customWidth="1"/>
    <col min="3" max="3" width="8.28515625" style="1" customWidth="1"/>
    <col min="4" max="4" width="7.7109375" style="1" customWidth="1"/>
    <col min="5" max="5" width="11.42578125" style="1" customWidth="1"/>
    <col min="6" max="6" width="7.7109375" style="1" customWidth="1"/>
    <col min="7" max="7" width="19.7109375" style="13" customWidth="1"/>
    <col min="8" max="9" width="19.7109375" style="5" customWidth="1"/>
    <col min="10" max="10" width="15.7109375" style="4" customWidth="1"/>
    <col min="11" max="11" width="18.140625" style="148" customWidth="1"/>
    <col min="12" max="12" width="18" style="5" customWidth="1"/>
    <col min="13" max="16384" width="8.85546875" style="5"/>
  </cols>
  <sheetData>
    <row r="1" spans="1:12" ht="12.75" hidden="1" customHeight="1">
      <c r="A1" s="1" t="s">
        <v>577</v>
      </c>
      <c r="B1" s="2" t="s">
        <v>578</v>
      </c>
      <c r="C1" s="6" t="s">
        <v>578</v>
      </c>
      <c r="D1" s="6" t="s">
        <v>578</v>
      </c>
      <c r="E1" s="6" t="s">
        <v>578</v>
      </c>
      <c r="F1" s="6" t="s">
        <v>578</v>
      </c>
      <c r="G1" s="14" t="s">
        <v>556</v>
      </c>
    </row>
    <row r="2" spans="1:12" ht="12.75" hidden="1" customHeight="1">
      <c r="A2" s="15"/>
      <c r="B2" s="16" t="s">
        <v>557</v>
      </c>
      <c r="C2" s="15"/>
      <c r="D2" s="15"/>
      <c r="E2" s="15"/>
      <c r="F2" s="15"/>
      <c r="G2" s="17"/>
    </row>
    <row r="3" spans="1:12" ht="21.75" customHeight="1">
      <c r="A3" s="88"/>
      <c r="B3" s="88"/>
      <c r="C3" s="88"/>
      <c r="D3" s="89"/>
      <c r="E3" s="89"/>
      <c r="F3" s="167"/>
      <c r="G3" s="184" t="s">
        <v>1179</v>
      </c>
      <c r="H3" s="188"/>
      <c r="I3" s="188"/>
    </row>
    <row r="4" spans="1:12" ht="95.25" customHeight="1">
      <c r="A4" s="88"/>
      <c r="B4" s="88"/>
      <c r="C4" s="88"/>
      <c r="D4" s="88"/>
      <c r="E4" s="88"/>
      <c r="F4" s="88"/>
      <c r="G4" s="183" t="s">
        <v>1186</v>
      </c>
      <c r="H4" s="183"/>
      <c r="I4" s="183"/>
    </row>
    <row r="5" spans="1:12" ht="21.75" customHeight="1">
      <c r="A5" s="88"/>
      <c r="B5" s="88"/>
      <c r="C5" s="88"/>
      <c r="D5" s="88"/>
      <c r="E5" s="88"/>
      <c r="F5" s="88"/>
      <c r="G5" s="90"/>
      <c r="H5" s="90"/>
      <c r="I5" s="90"/>
    </row>
    <row r="6" spans="1:12" ht="54" customHeight="1">
      <c r="A6" s="186" t="s">
        <v>1180</v>
      </c>
      <c r="B6" s="186"/>
      <c r="C6" s="186"/>
      <c r="D6" s="186"/>
      <c r="E6" s="186"/>
      <c r="F6" s="186"/>
      <c r="G6" s="186"/>
      <c r="H6" s="187"/>
      <c r="I6" s="187"/>
    </row>
    <row r="7" spans="1:12" s="9" customFormat="1" ht="72.75" customHeight="1">
      <c r="A7" s="176" t="s">
        <v>558</v>
      </c>
      <c r="B7" s="177" t="s">
        <v>559</v>
      </c>
      <c r="C7" s="176" t="s">
        <v>1181</v>
      </c>
      <c r="D7" s="176" t="s">
        <v>560</v>
      </c>
      <c r="E7" s="178" t="s">
        <v>561</v>
      </c>
      <c r="F7" s="178" t="s">
        <v>1182</v>
      </c>
      <c r="G7" s="174" t="s">
        <v>1175</v>
      </c>
      <c r="H7" s="175" t="s">
        <v>1176</v>
      </c>
      <c r="I7" s="175" t="s">
        <v>1177</v>
      </c>
      <c r="J7" s="34"/>
      <c r="K7" s="149"/>
    </row>
    <row r="8" spans="1:12" ht="12.75" customHeight="1">
      <c r="A8" s="91" t="s">
        <v>586</v>
      </c>
      <c r="B8" s="92" t="s">
        <v>587</v>
      </c>
      <c r="C8" s="91" t="s">
        <v>588</v>
      </c>
      <c r="D8" s="91" t="s">
        <v>589</v>
      </c>
      <c r="E8" s="91" t="s">
        <v>590</v>
      </c>
      <c r="F8" s="91" t="s">
        <v>591</v>
      </c>
      <c r="G8" s="92">
        <v>7</v>
      </c>
      <c r="H8" s="92">
        <v>8</v>
      </c>
      <c r="I8" s="92">
        <v>9</v>
      </c>
      <c r="J8" s="46"/>
    </row>
    <row r="9" spans="1:12" ht="31.5" customHeight="1">
      <c r="A9" s="83" t="s">
        <v>586</v>
      </c>
      <c r="B9" s="63" t="s">
        <v>562</v>
      </c>
      <c r="C9" s="72" t="s">
        <v>563</v>
      </c>
      <c r="D9" s="62"/>
      <c r="E9" s="62"/>
      <c r="F9" s="62"/>
      <c r="G9" s="64">
        <f>G10+G66+G71+G111+G182+G255+G269+G320</f>
        <v>254259403.27000001</v>
      </c>
      <c r="H9" s="64">
        <f>H10+H66+H71+H111+H182+H255+H269+H320</f>
        <v>94231813.539999992</v>
      </c>
      <c r="I9" s="64">
        <f>H9/G9*100</f>
        <v>37.061289505165128</v>
      </c>
      <c r="J9" s="27"/>
    </row>
    <row r="10" spans="1:12" ht="21" customHeight="1">
      <c r="A10" s="83" t="s">
        <v>587</v>
      </c>
      <c r="B10" s="63" t="s">
        <v>593</v>
      </c>
      <c r="C10" s="72" t="s">
        <v>563</v>
      </c>
      <c r="D10" s="62" t="s">
        <v>592</v>
      </c>
      <c r="E10" s="62"/>
      <c r="F10" s="62"/>
      <c r="G10" s="64">
        <f>G11+G15+G22+G26+G30</f>
        <v>68843485.060000002</v>
      </c>
      <c r="H10" s="64">
        <f>H11+H15+H22+H26+H30</f>
        <v>25862475.599999998</v>
      </c>
      <c r="I10" s="64">
        <f t="shared" ref="I10:I71" si="0">H10/G10*100</f>
        <v>37.567063284869675</v>
      </c>
      <c r="J10" s="32"/>
      <c r="L10" s="148"/>
    </row>
    <row r="11" spans="1:12" ht="42.75">
      <c r="A11" s="83" t="s">
        <v>588</v>
      </c>
      <c r="B11" s="63" t="s">
        <v>595</v>
      </c>
      <c r="C11" s="72" t="s">
        <v>563</v>
      </c>
      <c r="D11" s="62" t="s">
        <v>594</v>
      </c>
      <c r="E11" s="62"/>
      <c r="F11" s="62"/>
      <c r="G11" s="64">
        <f t="shared" ref="G11:H13" si="1">G12</f>
        <v>2109436</v>
      </c>
      <c r="H11" s="64">
        <f t="shared" si="1"/>
        <v>962264.54</v>
      </c>
      <c r="I11" s="64">
        <f t="shared" si="0"/>
        <v>45.617147901145145</v>
      </c>
    </row>
    <row r="12" spans="1:12">
      <c r="A12" s="83" t="s">
        <v>589</v>
      </c>
      <c r="B12" s="66" t="s">
        <v>596</v>
      </c>
      <c r="C12" s="69" t="s">
        <v>563</v>
      </c>
      <c r="D12" s="65" t="s">
        <v>594</v>
      </c>
      <c r="E12" s="65" t="s">
        <v>397</v>
      </c>
      <c r="F12" s="62"/>
      <c r="G12" s="67">
        <f t="shared" si="1"/>
        <v>2109436</v>
      </c>
      <c r="H12" s="67">
        <f t="shared" si="1"/>
        <v>962264.54</v>
      </c>
      <c r="I12" s="67">
        <f t="shared" si="0"/>
        <v>45.617147901145145</v>
      </c>
    </row>
    <row r="13" spans="1:12">
      <c r="A13" s="83" t="s">
        <v>590</v>
      </c>
      <c r="B13" s="66" t="s">
        <v>597</v>
      </c>
      <c r="C13" s="69" t="s">
        <v>563</v>
      </c>
      <c r="D13" s="65" t="s">
        <v>594</v>
      </c>
      <c r="E13" s="65" t="s">
        <v>488</v>
      </c>
      <c r="F13" s="62"/>
      <c r="G13" s="67">
        <f t="shared" si="1"/>
        <v>2109436</v>
      </c>
      <c r="H13" s="67">
        <f t="shared" si="1"/>
        <v>962264.54</v>
      </c>
      <c r="I13" s="67">
        <f t="shared" si="0"/>
        <v>45.617147901145145</v>
      </c>
    </row>
    <row r="14" spans="1:12" ht="35.25" customHeight="1">
      <c r="A14" s="83" t="s">
        <v>591</v>
      </c>
      <c r="B14" s="66" t="s">
        <v>907</v>
      </c>
      <c r="C14" s="69" t="s">
        <v>563</v>
      </c>
      <c r="D14" s="65" t="s">
        <v>594</v>
      </c>
      <c r="E14" s="65" t="s">
        <v>488</v>
      </c>
      <c r="F14" s="65" t="s">
        <v>598</v>
      </c>
      <c r="G14" s="170">
        <v>2109436</v>
      </c>
      <c r="H14" s="170">
        <v>962264.54</v>
      </c>
      <c r="I14" s="67">
        <f t="shared" si="0"/>
        <v>45.617147901145145</v>
      </c>
    </row>
    <row r="15" spans="1:12" ht="76.5" customHeight="1">
      <c r="A15" s="83" t="s">
        <v>602</v>
      </c>
      <c r="B15" s="63" t="s">
        <v>616</v>
      </c>
      <c r="C15" s="72" t="s">
        <v>563</v>
      </c>
      <c r="D15" s="62" t="s">
        <v>615</v>
      </c>
      <c r="E15" s="62"/>
      <c r="F15" s="62"/>
      <c r="G15" s="64">
        <f>G16</f>
        <v>49087443.089999996</v>
      </c>
      <c r="H15" s="64">
        <f>H16</f>
        <v>15238004.739999998</v>
      </c>
      <c r="I15" s="64">
        <f t="shared" si="0"/>
        <v>31.042571747038615</v>
      </c>
    </row>
    <row r="16" spans="1:12" ht="26.25" customHeight="1">
      <c r="A16" s="83" t="s">
        <v>603</v>
      </c>
      <c r="B16" s="66" t="s">
        <v>596</v>
      </c>
      <c r="C16" s="69" t="s">
        <v>563</v>
      </c>
      <c r="D16" s="65" t="s">
        <v>615</v>
      </c>
      <c r="E16" s="65" t="s">
        <v>397</v>
      </c>
      <c r="F16" s="62"/>
      <c r="G16" s="67">
        <f>G17</f>
        <v>49087443.089999996</v>
      </c>
      <c r="H16" s="67">
        <f>H17</f>
        <v>15238004.739999998</v>
      </c>
      <c r="I16" s="67">
        <f t="shared" si="0"/>
        <v>31.042571747038615</v>
      </c>
      <c r="J16" s="31"/>
    </row>
    <row r="17" spans="1:10" ht="28.5">
      <c r="A17" s="83" t="s">
        <v>605</v>
      </c>
      <c r="B17" s="66" t="s">
        <v>604</v>
      </c>
      <c r="C17" s="69" t="s">
        <v>563</v>
      </c>
      <c r="D17" s="65" t="s">
        <v>615</v>
      </c>
      <c r="E17" s="65" t="s">
        <v>489</v>
      </c>
      <c r="F17" s="69"/>
      <c r="G17" s="67">
        <f>SUM(G18:G21)</f>
        <v>49087443.089999996</v>
      </c>
      <c r="H17" s="67">
        <f>SUM(H18:H21)</f>
        <v>15238004.739999998</v>
      </c>
      <c r="I17" s="67">
        <f t="shared" si="0"/>
        <v>31.042571747038615</v>
      </c>
    </row>
    <row r="18" spans="1:10" ht="39.75" customHeight="1">
      <c r="A18" s="83" t="s">
        <v>606</v>
      </c>
      <c r="B18" s="66" t="s">
        <v>907</v>
      </c>
      <c r="C18" s="69" t="s">
        <v>563</v>
      </c>
      <c r="D18" s="65" t="s">
        <v>615</v>
      </c>
      <c r="E18" s="65" t="s">
        <v>489</v>
      </c>
      <c r="F18" s="69" t="s">
        <v>598</v>
      </c>
      <c r="G18" s="170">
        <v>26886208</v>
      </c>
      <c r="H18" s="170">
        <v>11880210.27</v>
      </c>
      <c r="I18" s="67">
        <f t="shared" si="0"/>
        <v>44.187005731711956</v>
      </c>
      <c r="J18" s="47"/>
    </row>
    <row r="19" spans="1:10" ht="51" customHeight="1">
      <c r="A19" s="83" t="s">
        <v>609</v>
      </c>
      <c r="B19" s="70" t="s">
        <v>908</v>
      </c>
      <c r="C19" s="69" t="s">
        <v>563</v>
      </c>
      <c r="D19" s="65" t="s">
        <v>615</v>
      </c>
      <c r="E19" s="65" t="s">
        <v>489</v>
      </c>
      <c r="F19" s="69" t="s">
        <v>607</v>
      </c>
      <c r="G19" s="170">
        <v>21841456.050000001</v>
      </c>
      <c r="H19" s="170">
        <v>3061810.43</v>
      </c>
      <c r="I19" s="67">
        <f t="shared" si="0"/>
        <v>14.018343937285263</v>
      </c>
    </row>
    <row r="20" spans="1:10" ht="30.75" customHeight="1">
      <c r="A20" s="83" t="s">
        <v>610</v>
      </c>
      <c r="B20" s="66" t="s">
        <v>933</v>
      </c>
      <c r="C20" s="69" t="s">
        <v>563</v>
      </c>
      <c r="D20" s="65" t="s">
        <v>615</v>
      </c>
      <c r="E20" s="65" t="s">
        <v>489</v>
      </c>
      <c r="F20" s="69" t="s">
        <v>934</v>
      </c>
      <c r="G20" s="170">
        <v>202849.04</v>
      </c>
      <c r="H20" s="170">
        <v>202849.04</v>
      </c>
      <c r="I20" s="67">
        <f t="shared" si="0"/>
        <v>100</v>
      </c>
    </row>
    <row r="21" spans="1:10" ht="27.75" customHeight="1">
      <c r="A21" s="83" t="s">
        <v>611</v>
      </c>
      <c r="B21" s="66" t="s">
        <v>848</v>
      </c>
      <c r="C21" s="69" t="s">
        <v>563</v>
      </c>
      <c r="D21" s="65" t="s">
        <v>615</v>
      </c>
      <c r="E21" s="65" t="s">
        <v>489</v>
      </c>
      <c r="F21" s="69" t="s">
        <v>623</v>
      </c>
      <c r="G21" s="170">
        <v>156930</v>
      </c>
      <c r="H21" s="170">
        <v>93135</v>
      </c>
      <c r="I21" s="67">
        <f t="shared" si="0"/>
        <v>59.348116994838463</v>
      </c>
    </row>
    <row r="22" spans="1:10" ht="27.75" customHeight="1">
      <c r="A22" s="83" t="s">
        <v>613</v>
      </c>
      <c r="B22" s="63" t="s">
        <v>524</v>
      </c>
      <c r="C22" s="72" t="s">
        <v>563</v>
      </c>
      <c r="D22" s="62" t="s">
        <v>523</v>
      </c>
      <c r="E22" s="62"/>
      <c r="F22" s="72"/>
      <c r="G22" s="64">
        <f t="shared" ref="G22:H24" si="2">G23</f>
        <v>700</v>
      </c>
      <c r="H22" s="64">
        <f t="shared" si="2"/>
        <v>0</v>
      </c>
      <c r="I22" s="64">
        <f t="shared" si="0"/>
        <v>0</v>
      </c>
    </row>
    <row r="23" spans="1:10" ht="27.75" customHeight="1">
      <c r="A23" s="83" t="s">
        <v>614</v>
      </c>
      <c r="B23" s="66" t="s">
        <v>596</v>
      </c>
      <c r="C23" s="69" t="s">
        <v>563</v>
      </c>
      <c r="D23" s="65" t="s">
        <v>523</v>
      </c>
      <c r="E23" s="65" t="s">
        <v>397</v>
      </c>
      <c r="F23" s="69"/>
      <c r="G23" s="67">
        <f t="shared" si="2"/>
        <v>700</v>
      </c>
      <c r="H23" s="67">
        <f t="shared" si="2"/>
        <v>0</v>
      </c>
      <c r="I23" s="67">
        <f t="shared" si="0"/>
        <v>0</v>
      </c>
    </row>
    <row r="24" spans="1:10" ht="81.75" customHeight="1">
      <c r="A24" s="83" t="s">
        <v>617</v>
      </c>
      <c r="B24" s="73" t="s">
        <v>219</v>
      </c>
      <c r="C24" s="69" t="s">
        <v>563</v>
      </c>
      <c r="D24" s="65" t="s">
        <v>523</v>
      </c>
      <c r="E24" s="65" t="s">
        <v>525</v>
      </c>
      <c r="F24" s="69"/>
      <c r="G24" s="67">
        <f t="shared" si="2"/>
        <v>700</v>
      </c>
      <c r="H24" s="67">
        <f t="shared" si="2"/>
        <v>0</v>
      </c>
      <c r="I24" s="67">
        <f t="shared" si="0"/>
        <v>0</v>
      </c>
    </row>
    <row r="25" spans="1:10" ht="48" customHeight="1">
      <c r="A25" s="83" t="s">
        <v>618</v>
      </c>
      <c r="B25" s="70" t="s">
        <v>908</v>
      </c>
      <c r="C25" s="69" t="s">
        <v>563</v>
      </c>
      <c r="D25" s="65" t="s">
        <v>523</v>
      </c>
      <c r="E25" s="65" t="s">
        <v>525</v>
      </c>
      <c r="F25" s="69" t="s">
        <v>607</v>
      </c>
      <c r="G25" s="170">
        <v>700</v>
      </c>
      <c r="H25" s="170">
        <v>0</v>
      </c>
      <c r="I25" s="67">
        <f t="shared" si="0"/>
        <v>0</v>
      </c>
    </row>
    <row r="26" spans="1:10" ht="18" customHeight="1">
      <c r="A26" s="83" t="s">
        <v>619</v>
      </c>
      <c r="B26" s="63" t="s">
        <v>645</v>
      </c>
      <c r="C26" s="72" t="s">
        <v>563</v>
      </c>
      <c r="D26" s="62" t="s">
        <v>644</v>
      </c>
      <c r="E26" s="62"/>
      <c r="F26" s="62"/>
      <c r="G26" s="64">
        <f>G27</f>
        <v>100000</v>
      </c>
      <c r="H26" s="64">
        <f t="shared" ref="H26:H28" si="3">H27</f>
        <v>0</v>
      </c>
      <c r="I26" s="64">
        <f t="shared" si="0"/>
        <v>0</v>
      </c>
    </row>
    <row r="27" spans="1:10">
      <c r="A27" s="83" t="s">
        <v>620</v>
      </c>
      <c r="B27" s="66" t="s">
        <v>596</v>
      </c>
      <c r="C27" s="69" t="s">
        <v>563</v>
      </c>
      <c r="D27" s="65" t="s">
        <v>644</v>
      </c>
      <c r="E27" s="65" t="s">
        <v>397</v>
      </c>
      <c r="F27" s="62"/>
      <c r="G27" s="67">
        <f>G28</f>
        <v>100000</v>
      </c>
      <c r="H27" s="67">
        <f t="shared" si="3"/>
        <v>0</v>
      </c>
      <c r="I27" s="67">
        <f t="shared" si="0"/>
        <v>0</v>
      </c>
    </row>
    <row r="28" spans="1:10" ht="32.25" customHeight="1">
      <c r="A28" s="83" t="s">
        <v>621</v>
      </c>
      <c r="B28" s="66" t="s">
        <v>648</v>
      </c>
      <c r="C28" s="69" t="s">
        <v>563</v>
      </c>
      <c r="D28" s="65" t="s">
        <v>644</v>
      </c>
      <c r="E28" s="65" t="s">
        <v>491</v>
      </c>
      <c r="F28" s="65"/>
      <c r="G28" s="67">
        <f>G29</f>
        <v>100000</v>
      </c>
      <c r="H28" s="67">
        <f t="shared" si="3"/>
        <v>0</v>
      </c>
      <c r="I28" s="67">
        <f t="shared" si="0"/>
        <v>0</v>
      </c>
    </row>
    <row r="29" spans="1:10" ht="26.25" customHeight="1">
      <c r="A29" s="83" t="s">
        <v>622</v>
      </c>
      <c r="B29" s="66" t="s">
        <v>651</v>
      </c>
      <c r="C29" s="69" t="s">
        <v>563</v>
      </c>
      <c r="D29" s="65" t="s">
        <v>644</v>
      </c>
      <c r="E29" s="65" t="s">
        <v>491</v>
      </c>
      <c r="F29" s="65" t="s">
        <v>650</v>
      </c>
      <c r="G29" s="170">
        <v>100000</v>
      </c>
      <c r="H29" s="170">
        <v>0</v>
      </c>
      <c r="I29" s="67">
        <f t="shared" si="0"/>
        <v>0</v>
      </c>
    </row>
    <row r="30" spans="1:10">
      <c r="A30" s="83" t="s">
        <v>625</v>
      </c>
      <c r="B30" s="63" t="s">
        <v>654</v>
      </c>
      <c r="C30" s="72" t="s">
        <v>563</v>
      </c>
      <c r="D30" s="62" t="s">
        <v>653</v>
      </c>
      <c r="E30" s="62"/>
      <c r="F30" s="62"/>
      <c r="G30" s="64">
        <f>G31+G39+G63</f>
        <v>17545905.969999999</v>
      </c>
      <c r="H30" s="64">
        <f>H31+H39+H63</f>
        <v>9662206.3200000003</v>
      </c>
      <c r="I30" s="64">
        <f t="shared" si="0"/>
        <v>55.068152858680804</v>
      </c>
      <c r="J30" s="31"/>
    </row>
    <row r="31" spans="1:10" ht="57">
      <c r="A31" s="83" t="s">
        <v>626</v>
      </c>
      <c r="B31" s="66" t="s">
        <v>1021</v>
      </c>
      <c r="C31" s="69" t="s">
        <v>563</v>
      </c>
      <c r="D31" s="65" t="s">
        <v>653</v>
      </c>
      <c r="E31" s="65" t="s">
        <v>398</v>
      </c>
      <c r="F31" s="65"/>
      <c r="G31" s="67">
        <f>G32</f>
        <v>2032916</v>
      </c>
      <c r="H31" s="67">
        <f>H32</f>
        <v>476785.3</v>
      </c>
      <c r="I31" s="67">
        <f t="shared" si="0"/>
        <v>23.453271064815269</v>
      </c>
      <c r="J31" s="31"/>
    </row>
    <row r="32" spans="1:10" ht="58.5" customHeight="1">
      <c r="A32" s="83" t="s">
        <v>627</v>
      </c>
      <c r="B32" s="66" t="s">
        <v>1022</v>
      </c>
      <c r="C32" s="69" t="s">
        <v>563</v>
      </c>
      <c r="D32" s="65" t="s">
        <v>653</v>
      </c>
      <c r="E32" s="65" t="s">
        <v>399</v>
      </c>
      <c r="F32" s="65"/>
      <c r="G32" s="109">
        <f>G33+G37+G35</f>
        <v>2032916</v>
      </c>
      <c r="H32" s="109">
        <f>H33+H37+H35</f>
        <v>476785.3</v>
      </c>
      <c r="I32" s="67">
        <f t="shared" si="0"/>
        <v>23.453271064815269</v>
      </c>
      <c r="J32" s="31"/>
    </row>
    <row r="33" spans="1:9" ht="68.25" customHeight="1">
      <c r="A33" s="83" t="s">
        <v>628</v>
      </c>
      <c r="B33" s="66" t="s">
        <v>658</v>
      </c>
      <c r="C33" s="69" t="s">
        <v>563</v>
      </c>
      <c r="D33" s="65" t="s">
        <v>653</v>
      </c>
      <c r="E33" s="65" t="s">
        <v>516</v>
      </c>
      <c r="F33" s="65"/>
      <c r="G33" s="109">
        <f>G34</f>
        <v>370246</v>
      </c>
      <c r="H33" s="109">
        <f>H34</f>
        <v>53288.55</v>
      </c>
      <c r="I33" s="67">
        <f t="shared" si="0"/>
        <v>14.392741582623444</v>
      </c>
    </row>
    <row r="34" spans="1:9" ht="46.5" customHeight="1">
      <c r="A34" s="83" t="s">
        <v>629</v>
      </c>
      <c r="B34" s="70" t="s">
        <v>908</v>
      </c>
      <c r="C34" s="69" t="s">
        <v>563</v>
      </c>
      <c r="D34" s="65" t="s">
        <v>653</v>
      </c>
      <c r="E34" s="65" t="s">
        <v>516</v>
      </c>
      <c r="F34" s="65" t="s">
        <v>607</v>
      </c>
      <c r="G34" s="170">
        <v>370246</v>
      </c>
      <c r="H34" s="170">
        <v>53288.55</v>
      </c>
      <c r="I34" s="67">
        <f t="shared" si="0"/>
        <v>14.392741582623444</v>
      </c>
    </row>
    <row r="35" spans="1:9" ht="46.5" customHeight="1">
      <c r="A35" s="83" t="s">
        <v>632</v>
      </c>
      <c r="B35" s="66" t="s">
        <v>957</v>
      </c>
      <c r="C35" s="69" t="s">
        <v>563</v>
      </c>
      <c r="D35" s="65" t="s">
        <v>653</v>
      </c>
      <c r="E35" s="65" t="s">
        <v>958</v>
      </c>
      <c r="F35" s="65"/>
      <c r="G35" s="109">
        <f>G36</f>
        <v>51495</v>
      </c>
      <c r="H35" s="109">
        <f t="shared" ref="H35" si="4">H36</f>
        <v>0</v>
      </c>
      <c r="I35" s="67">
        <f t="shared" si="0"/>
        <v>0</v>
      </c>
    </row>
    <row r="36" spans="1:9" ht="46.5" customHeight="1">
      <c r="A36" s="83" t="s">
        <v>633</v>
      </c>
      <c r="B36" s="70" t="s">
        <v>908</v>
      </c>
      <c r="C36" s="69" t="s">
        <v>563</v>
      </c>
      <c r="D36" s="65" t="s">
        <v>653</v>
      </c>
      <c r="E36" s="65" t="s">
        <v>958</v>
      </c>
      <c r="F36" s="65" t="s">
        <v>607</v>
      </c>
      <c r="G36" s="170">
        <v>51495</v>
      </c>
      <c r="H36" s="170">
        <v>0</v>
      </c>
      <c r="I36" s="67">
        <f t="shared" si="0"/>
        <v>0</v>
      </c>
    </row>
    <row r="37" spans="1:9" ht="33" customHeight="1">
      <c r="A37" s="83" t="s">
        <v>634</v>
      </c>
      <c r="B37" s="66" t="s">
        <v>665</v>
      </c>
      <c r="C37" s="69" t="s">
        <v>563</v>
      </c>
      <c r="D37" s="65" t="s">
        <v>653</v>
      </c>
      <c r="E37" s="65" t="s">
        <v>526</v>
      </c>
      <c r="F37" s="65"/>
      <c r="G37" s="109">
        <f>G38</f>
        <v>1611175</v>
      </c>
      <c r="H37" s="109">
        <f t="shared" ref="H37" si="5">H38</f>
        <v>423496.75</v>
      </c>
      <c r="I37" s="67">
        <f t="shared" si="0"/>
        <v>26.284962837680574</v>
      </c>
    </row>
    <row r="38" spans="1:9" ht="60" customHeight="1">
      <c r="A38" s="83" t="s">
        <v>636</v>
      </c>
      <c r="B38" s="70" t="s">
        <v>608</v>
      </c>
      <c r="C38" s="69" t="s">
        <v>563</v>
      </c>
      <c r="D38" s="65" t="s">
        <v>653</v>
      </c>
      <c r="E38" s="65" t="s">
        <v>526</v>
      </c>
      <c r="F38" s="65" t="s">
        <v>607</v>
      </c>
      <c r="G38" s="170">
        <v>1611175</v>
      </c>
      <c r="H38" s="170">
        <v>423496.75</v>
      </c>
      <c r="I38" s="67">
        <f t="shared" si="0"/>
        <v>26.284962837680574</v>
      </c>
    </row>
    <row r="39" spans="1:9" ht="55.5" customHeight="1">
      <c r="A39" s="83" t="s">
        <v>637</v>
      </c>
      <c r="B39" s="66" t="s">
        <v>1023</v>
      </c>
      <c r="C39" s="69" t="s">
        <v>563</v>
      </c>
      <c r="D39" s="65" t="s">
        <v>653</v>
      </c>
      <c r="E39" s="65" t="s">
        <v>400</v>
      </c>
      <c r="F39" s="65"/>
      <c r="G39" s="67">
        <f>G40+G43+G49+G52</f>
        <v>11370062</v>
      </c>
      <c r="H39" s="67">
        <f t="shared" ref="H39" si="6">H40+H43+H49+H52</f>
        <v>5042493.0500000007</v>
      </c>
      <c r="I39" s="67">
        <f t="shared" si="0"/>
        <v>44.348861510165918</v>
      </c>
    </row>
    <row r="40" spans="1:9" ht="39" customHeight="1">
      <c r="A40" s="83" t="s">
        <v>638</v>
      </c>
      <c r="B40" s="66" t="s">
        <v>169</v>
      </c>
      <c r="C40" s="69" t="s">
        <v>563</v>
      </c>
      <c r="D40" s="65" t="s">
        <v>653</v>
      </c>
      <c r="E40" s="65" t="s">
        <v>401</v>
      </c>
      <c r="F40" s="65"/>
      <c r="G40" s="109">
        <f t="shared" ref="G40:H41" si="7">G41</f>
        <v>50000</v>
      </c>
      <c r="H40" s="109">
        <f t="shared" si="7"/>
        <v>50000</v>
      </c>
      <c r="I40" s="67">
        <f t="shared" si="0"/>
        <v>100</v>
      </c>
    </row>
    <row r="41" spans="1:9" ht="35.25" customHeight="1">
      <c r="A41" s="83" t="s">
        <v>639</v>
      </c>
      <c r="B41" s="66" t="s">
        <v>142</v>
      </c>
      <c r="C41" s="69" t="s">
        <v>563</v>
      </c>
      <c r="D41" s="65" t="s">
        <v>653</v>
      </c>
      <c r="E41" s="65" t="s">
        <v>527</v>
      </c>
      <c r="F41" s="62"/>
      <c r="G41" s="109">
        <f t="shared" si="7"/>
        <v>50000</v>
      </c>
      <c r="H41" s="109">
        <f t="shared" si="7"/>
        <v>50000</v>
      </c>
      <c r="I41" s="67">
        <f t="shared" si="0"/>
        <v>100</v>
      </c>
    </row>
    <row r="42" spans="1:9" ht="35.25" customHeight="1">
      <c r="A42" s="83" t="s">
        <v>640</v>
      </c>
      <c r="B42" s="66" t="s">
        <v>848</v>
      </c>
      <c r="C42" s="69" t="s">
        <v>563</v>
      </c>
      <c r="D42" s="65" t="s">
        <v>653</v>
      </c>
      <c r="E42" s="65" t="s">
        <v>527</v>
      </c>
      <c r="F42" s="65" t="s">
        <v>623</v>
      </c>
      <c r="G42" s="170">
        <v>50000</v>
      </c>
      <c r="H42" s="170">
        <v>50000</v>
      </c>
      <c r="I42" s="67">
        <f t="shared" si="0"/>
        <v>100</v>
      </c>
    </row>
    <row r="43" spans="1:9" ht="40.5" customHeight="1">
      <c r="A43" s="83" t="s">
        <v>641</v>
      </c>
      <c r="B43" s="66" t="s">
        <v>141</v>
      </c>
      <c r="C43" s="69" t="s">
        <v>563</v>
      </c>
      <c r="D43" s="65" t="s">
        <v>653</v>
      </c>
      <c r="E43" s="65" t="s">
        <v>402</v>
      </c>
      <c r="F43" s="65"/>
      <c r="G43" s="109">
        <f>G44+G47</f>
        <v>115400</v>
      </c>
      <c r="H43" s="109">
        <f>H44+H47</f>
        <v>40518.42</v>
      </c>
      <c r="I43" s="67">
        <f t="shared" si="0"/>
        <v>35.111282495667247</v>
      </c>
    </row>
    <row r="44" spans="1:9" ht="51" customHeight="1">
      <c r="A44" s="83" t="s">
        <v>642</v>
      </c>
      <c r="B44" s="74" t="s">
        <v>676</v>
      </c>
      <c r="C44" s="69" t="s">
        <v>563</v>
      </c>
      <c r="D44" s="65" t="s">
        <v>653</v>
      </c>
      <c r="E44" s="65" t="s">
        <v>514</v>
      </c>
      <c r="F44" s="65"/>
      <c r="G44" s="109">
        <f>G45+G46</f>
        <v>115200</v>
      </c>
      <c r="H44" s="109">
        <f>H45+H46</f>
        <v>40318.42</v>
      </c>
      <c r="I44" s="67">
        <f t="shared" si="0"/>
        <v>34.998628472222222</v>
      </c>
    </row>
    <row r="45" spans="1:9" ht="40.5" customHeight="1">
      <c r="A45" s="83" t="s">
        <v>643</v>
      </c>
      <c r="B45" s="66" t="s">
        <v>907</v>
      </c>
      <c r="C45" s="69" t="s">
        <v>563</v>
      </c>
      <c r="D45" s="65" t="s">
        <v>653</v>
      </c>
      <c r="E45" s="65" t="s">
        <v>514</v>
      </c>
      <c r="F45" s="65" t="s">
        <v>598</v>
      </c>
      <c r="G45" s="170">
        <v>90424</v>
      </c>
      <c r="H45" s="170">
        <v>40318.42</v>
      </c>
      <c r="I45" s="67">
        <f t="shared" si="0"/>
        <v>44.588184552773598</v>
      </c>
    </row>
    <row r="46" spans="1:9" ht="51" customHeight="1">
      <c r="A46" s="83" t="s">
        <v>646</v>
      </c>
      <c r="B46" s="70" t="s">
        <v>15</v>
      </c>
      <c r="C46" s="69" t="s">
        <v>563</v>
      </c>
      <c r="D46" s="65" t="s">
        <v>653</v>
      </c>
      <c r="E46" s="65" t="s">
        <v>514</v>
      </c>
      <c r="F46" s="65" t="s">
        <v>607</v>
      </c>
      <c r="G46" s="170">
        <v>24776</v>
      </c>
      <c r="H46" s="170">
        <v>0</v>
      </c>
      <c r="I46" s="67">
        <f t="shared" si="0"/>
        <v>0</v>
      </c>
    </row>
    <row r="47" spans="1:9" ht="93" customHeight="1">
      <c r="A47" s="83" t="s">
        <v>647</v>
      </c>
      <c r="B47" s="66" t="s">
        <v>673</v>
      </c>
      <c r="C47" s="69" t="s">
        <v>563</v>
      </c>
      <c r="D47" s="65" t="s">
        <v>653</v>
      </c>
      <c r="E47" s="65" t="s">
        <v>515</v>
      </c>
      <c r="F47" s="65"/>
      <c r="G47" s="109">
        <f>G48</f>
        <v>200</v>
      </c>
      <c r="H47" s="109">
        <f>H48</f>
        <v>200</v>
      </c>
      <c r="I47" s="67">
        <f t="shared" si="0"/>
        <v>100</v>
      </c>
    </row>
    <row r="48" spans="1:9" ht="48" customHeight="1">
      <c r="A48" s="83" t="s">
        <v>649</v>
      </c>
      <c r="B48" s="70" t="s">
        <v>908</v>
      </c>
      <c r="C48" s="69" t="s">
        <v>563</v>
      </c>
      <c r="D48" s="65" t="s">
        <v>653</v>
      </c>
      <c r="E48" s="65" t="s">
        <v>515</v>
      </c>
      <c r="F48" s="65" t="s">
        <v>607</v>
      </c>
      <c r="G48" s="170">
        <v>200</v>
      </c>
      <c r="H48" s="170">
        <v>200</v>
      </c>
      <c r="I48" s="67">
        <f t="shared" si="0"/>
        <v>100</v>
      </c>
    </row>
    <row r="49" spans="1:10" ht="56.25" customHeight="1">
      <c r="A49" s="83" t="s">
        <v>652</v>
      </c>
      <c r="B49" s="66" t="s">
        <v>181</v>
      </c>
      <c r="C49" s="69" t="s">
        <v>563</v>
      </c>
      <c r="D49" s="65" t="s">
        <v>653</v>
      </c>
      <c r="E49" s="65" t="s">
        <v>403</v>
      </c>
      <c r="F49" s="65"/>
      <c r="G49" s="67">
        <f t="shared" ref="G49:H50" si="8">G50</f>
        <v>5652817</v>
      </c>
      <c r="H49" s="67">
        <f t="shared" si="8"/>
        <v>2791132.68</v>
      </c>
      <c r="I49" s="67">
        <f t="shared" si="0"/>
        <v>49.375960339773961</v>
      </c>
    </row>
    <row r="50" spans="1:10" ht="39" customHeight="1">
      <c r="A50" s="83" t="s">
        <v>655</v>
      </c>
      <c r="B50" s="66" t="s">
        <v>680</v>
      </c>
      <c r="C50" s="69" t="s">
        <v>563</v>
      </c>
      <c r="D50" s="65" t="s">
        <v>653</v>
      </c>
      <c r="E50" s="65" t="s">
        <v>404</v>
      </c>
      <c r="F50" s="65"/>
      <c r="G50" s="109">
        <f t="shared" si="8"/>
        <v>5652817</v>
      </c>
      <c r="H50" s="109">
        <f t="shared" si="8"/>
        <v>2791132.68</v>
      </c>
      <c r="I50" s="67">
        <f t="shared" si="0"/>
        <v>49.375960339773961</v>
      </c>
    </row>
    <row r="51" spans="1:10" ht="42.75" customHeight="1">
      <c r="A51" s="83" t="s">
        <v>656</v>
      </c>
      <c r="B51" s="70" t="s">
        <v>290</v>
      </c>
      <c r="C51" s="69" t="s">
        <v>563</v>
      </c>
      <c r="D51" s="65" t="s">
        <v>653</v>
      </c>
      <c r="E51" s="65" t="s">
        <v>404</v>
      </c>
      <c r="F51" s="65" t="s">
        <v>82</v>
      </c>
      <c r="G51" s="170">
        <v>5652817</v>
      </c>
      <c r="H51" s="170">
        <v>2791132.68</v>
      </c>
      <c r="I51" s="67">
        <f t="shared" si="0"/>
        <v>49.375960339773961</v>
      </c>
    </row>
    <row r="52" spans="1:10" ht="45" customHeight="1">
      <c r="A52" s="83" t="s">
        <v>657</v>
      </c>
      <c r="B52" s="66" t="s">
        <v>143</v>
      </c>
      <c r="C52" s="69" t="s">
        <v>563</v>
      </c>
      <c r="D52" s="65" t="s">
        <v>653</v>
      </c>
      <c r="E52" s="65" t="s">
        <v>405</v>
      </c>
      <c r="F52" s="65"/>
      <c r="G52" s="67">
        <f>G53+G57+G59</f>
        <v>5551845</v>
      </c>
      <c r="H52" s="67">
        <f>H53+H57+H59</f>
        <v>2160841.9500000002</v>
      </c>
      <c r="I52" s="67">
        <f t="shared" si="0"/>
        <v>38.921150536443292</v>
      </c>
    </row>
    <row r="53" spans="1:10" ht="36.75" customHeight="1">
      <c r="A53" s="83" t="s">
        <v>659</v>
      </c>
      <c r="B53" s="66" t="s">
        <v>144</v>
      </c>
      <c r="C53" s="69" t="s">
        <v>563</v>
      </c>
      <c r="D53" s="65" t="s">
        <v>653</v>
      </c>
      <c r="E53" s="65" t="s">
        <v>528</v>
      </c>
      <c r="F53" s="65"/>
      <c r="G53" s="67">
        <f>SUM(G54:G56)</f>
        <v>1809000</v>
      </c>
      <c r="H53" s="67">
        <f>SUM(H54:H56)</f>
        <v>643690.79</v>
      </c>
      <c r="I53" s="67">
        <f t="shared" si="0"/>
        <v>35.582686014372584</v>
      </c>
    </row>
    <row r="54" spans="1:10">
      <c r="A54" s="83" t="s">
        <v>660</v>
      </c>
      <c r="B54" s="66" t="s">
        <v>687</v>
      </c>
      <c r="C54" s="69" t="s">
        <v>563</v>
      </c>
      <c r="D54" s="65" t="s">
        <v>653</v>
      </c>
      <c r="E54" s="65" t="s">
        <v>528</v>
      </c>
      <c r="F54" s="65" t="s">
        <v>686</v>
      </c>
      <c r="G54" s="170">
        <v>1510000</v>
      </c>
      <c r="H54" s="170">
        <v>529978.27</v>
      </c>
      <c r="I54" s="67">
        <f t="shared" si="0"/>
        <v>35.097898675496694</v>
      </c>
    </row>
    <row r="55" spans="1:10" ht="32.25" customHeight="1">
      <c r="A55" s="83" t="s">
        <v>661</v>
      </c>
      <c r="B55" s="66" t="s">
        <v>15</v>
      </c>
      <c r="C55" s="69" t="s">
        <v>563</v>
      </c>
      <c r="D55" s="65" t="s">
        <v>653</v>
      </c>
      <c r="E55" s="65" t="s">
        <v>528</v>
      </c>
      <c r="F55" s="65" t="s">
        <v>607</v>
      </c>
      <c r="G55" s="170">
        <v>279000</v>
      </c>
      <c r="H55" s="170">
        <v>109222.52</v>
      </c>
      <c r="I55" s="67">
        <f t="shared" si="0"/>
        <v>39.147856630824371</v>
      </c>
    </row>
    <row r="56" spans="1:10" ht="32.25" customHeight="1">
      <c r="A56" s="83" t="s">
        <v>662</v>
      </c>
      <c r="B56" s="66" t="s">
        <v>848</v>
      </c>
      <c r="C56" s="69" t="s">
        <v>563</v>
      </c>
      <c r="D56" s="65" t="s">
        <v>653</v>
      </c>
      <c r="E56" s="65" t="s">
        <v>528</v>
      </c>
      <c r="F56" s="65" t="s">
        <v>623</v>
      </c>
      <c r="G56" s="170">
        <v>20000</v>
      </c>
      <c r="H56" s="170">
        <v>4490</v>
      </c>
      <c r="I56" s="67">
        <f t="shared" si="0"/>
        <v>22.45</v>
      </c>
    </row>
    <row r="57" spans="1:10" ht="93" customHeight="1">
      <c r="A57" s="83" t="s">
        <v>663</v>
      </c>
      <c r="B57" s="66" t="s">
        <v>693</v>
      </c>
      <c r="C57" s="69" t="s">
        <v>563</v>
      </c>
      <c r="D57" s="65" t="s">
        <v>653</v>
      </c>
      <c r="E57" s="65" t="s">
        <v>493</v>
      </c>
      <c r="F57" s="65"/>
      <c r="G57" s="67">
        <f>G58</f>
        <v>223000</v>
      </c>
      <c r="H57" s="67">
        <f>H58</f>
        <v>110873.96</v>
      </c>
      <c r="I57" s="67">
        <f t="shared" si="0"/>
        <v>49.719264573991033</v>
      </c>
    </row>
    <row r="58" spans="1:10" ht="66" customHeight="1">
      <c r="A58" s="83" t="s">
        <v>664</v>
      </c>
      <c r="B58" s="66" t="s">
        <v>908</v>
      </c>
      <c r="C58" s="69" t="s">
        <v>563</v>
      </c>
      <c r="D58" s="65" t="s">
        <v>653</v>
      </c>
      <c r="E58" s="65" t="s">
        <v>493</v>
      </c>
      <c r="F58" s="65" t="s">
        <v>607</v>
      </c>
      <c r="G58" s="170">
        <v>223000</v>
      </c>
      <c r="H58" s="170">
        <v>110873.96</v>
      </c>
      <c r="I58" s="67">
        <f t="shared" si="0"/>
        <v>49.719264573991033</v>
      </c>
    </row>
    <row r="59" spans="1:10" ht="52.5" customHeight="1">
      <c r="A59" s="83" t="s">
        <v>666</v>
      </c>
      <c r="B59" s="70" t="s">
        <v>883</v>
      </c>
      <c r="C59" s="69" t="s">
        <v>563</v>
      </c>
      <c r="D59" s="65" t="s">
        <v>653</v>
      </c>
      <c r="E59" s="65" t="s">
        <v>529</v>
      </c>
      <c r="F59" s="65"/>
      <c r="G59" s="67">
        <f>SUM(G60:G62)</f>
        <v>3519845</v>
      </c>
      <c r="H59" s="67">
        <f>SUM(H60:H62)</f>
        <v>1406277.2</v>
      </c>
      <c r="I59" s="67">
        <f t="shared" si="0"/>
        <v>39.95281610411822</v>
      </c>
      <c r="J59" s="31"/>
    </row>
    <row r="60" spans="1:10" ht="36.75" customHeight="1">
      <c r="A60" s="83" t="s">
        <v>667</v>
      </c>
      <c r="B60" s="66" t="s">
        <v>687</v>
      </c>
      <c r="C60" s="69" t="s">
        <v>563</v>
      </c>
      <c r="D60" s="65" t="s">
        <v>653</v>
      </c>
      <c r="E60" s="65" t="s">
        <v>529</v>
      </c>
      <c r="F60" s="65" t="s">
        <v>686</v>
      </c>
      <c r="G60" s="170">
        <v>3424289</v>
      </c>
      <c r="H60" s="170">
        <v>1395010.96</v>
      </c>
      <c r="I60" s="67">
        <f t="shared" si="0"/>
        <v>40.738704005415428</v>
      </c>
    </row>
    <row r="61" spans="1:10" ht="52.5" customHeight="1">
      <c r="A61" s="83" t="s">
        <v>668</v>
      </c>
      <c r="B61" s="66" t="s">
        <v>608</v>
      </c>
      <c r="C61" s="69" t="s">
        <v>563</v>
      </c>
      <c r="D61" s="65" t="s">
        <v>653</v>
      </c>
      <c r="E61" s="65" t="s">
        <v>529</v>
      </c>
      <c r="F61" s="65" t="s">
        <v>607</v>
      </c>
      <c r="G61" s="170">
        <v>85556</v>
      </c>
      <c r="H61" s="170">
        <v>7954.24</v>
      </c>
      <c r="I61" s="67">
        <f t="shared" si="0"/>
        <v>9.2971153396605732</v>
      </c>
    </row>
    <row r="62" spans="1:10" ht="29.25" customHeight="1">
      <c r="A62" s="83" t="s">
        <v>669</v>
      </c>
      <c r="B62" s="66" t="s">
        <v>848</v>
      </c>
      <c r="C62" s="69" t="s">
        <v>563</v>
      </c>
      <c r="D62" s="65" t="s">
        <v>653</v>
      </c>
      <c r="E62" s="65" t="s">
        <v>529</v>
      </c>
      <c r="F62" s="65" t="s">
        <v>623</v>
      </c>
      <c r="G62" s="170">
        <v>10000</v>
      </c>
      <c r="H62" s="170">
        <v>3312</v>
      </c>
      <c r="I62" s="67">
        <f t="shared" si="0"/>
        <v>33.119999999999997</v>
      </c>
    </row>
    <row r="63" spans="1:10" ht="28.5" customHeight="1">
      <c r="A63" s="83" t="s">
        <v>670</v>
      </c>
      <c r="B63" s="66" t="s">
        <v>596</v>
      </c>
      <c r="C63" s="69" t="s">
        <v>563</v>
      </c>
      <c r="D63" s="65" t="s">
        <v>653</v>
      </c>
      <c r="E63" s="65" t="s">
        <v>397</v>
      </c>
      <c r="F63" s="69"/>
      <c r="G63" s="109">
        <f>G64</f>
        <v>4142927.97</v>
      </c>
      <c r="H63" s="109">
        <f t="shared" ref="H63" si="9">H64</f>
        <v>4142927.97</v>
      </c>
      <c r="I63" s="67">
        <f t="shared" si="0"/>
        <v>100</v>
      </c>
    </row>
    <row r="64" spans="1:10" ht="52.5" customHeight="1">
      <c r="A64" s="83" t="s">
        <v>671</v>
      </c>
      <c r="B64" s="66" t="s">
        <v>165</v>
      </c>
      <c r="C64" s="69" t="s">
        <v>563</v>
      </c>
      <c r="D64" s="65" t="s">
        <v>653</v>
      </c>
      <c r="E64" s="65" t="s">
        <v>166</v>
      </c>
      <c r="F64" s="65"/>
      <c r="G64" s="109">
        <f t="shared" ref="G64:H64" si="10">G65</f>
        <v>4142927.97</v>
      </c>
      <c r="H64" s="109">
        <f t="shared" si="10"/>
        <v>4142927.97</v>
      </c>
      <c r="I64" s="67">
        <f t="shared" si="0"/>
        <v>100</v>
      </c>
    </row>
    <row r="65" spans="1:9" ht="64.5" customHeight="1">
      <c r="A65" s="83" t="s">
        <v>672</v>
      </c>
      <c r="B65" s="66" t="s">
        <v>1018</v>
      </c>
      <c r="C65" s="69" t="s">
        <v>563</v>
      </c>
      <c r="D65" s="65" t="s">
        <v>653</v>
      </c>
      <c r="E65" s="65" t="s">
        <v>166</v>
      </c>
      <c r="F65" s="65" t="s">
        <v>167</v>
      </c>
      <c r="G65" s="170">
        <v>4142927.97</v>
      </c>
      <c r="H65" s="170">
        <v>4142927.97</v>
      </c>
      <c r="I65" s="67">
        <f t="shared" si="0"/>
        <v>100</v>
      </c>
    </row>
    <row r="66" spans="1:9">
      <c r="A66" s="83" t="s">
        <v>674</v>
      </c>
      <c r="B66" s="63" t="s">
        <v>697</v>
      </c>
      <c r="C66" s="72" t="s">
        <v>563</v>
      </c>
      <c r="D66" s="62" t="s">
        <v>696</v>
      </c>
      <c r="E66" s="62"/>
      <c r="F66" s="62"/>
      <c r="G66" s="64">
        <f>G67</f>
        <v>1009300</v>
      </c>
      <c r="H66" s="64">
        <f t="shared" ref="H66:H68" si="11">H67</f>
        <v>478598.83</v>
      </c>
      <c r="I66" s="64">
        <f t="shared" si="0"/>
        <v>47.418887347666697</v>
      </c>
    </row>
    <row r="67" spans="1:9">
      <c r="A67" s="83" t="s">
        <v>675</v>
      </c>
      <c r="B67" s="63" t="s">
        <v>700</v>
      </c>
      <c r="C67" s="72" t="s">
        <v>563</v>
      </c>
      <c r="D67" s="62" t="s">
        <v>699</v>
      </c>
      <c r="E67" s="62"/>
      <c r="F67" s="62"/>
      <c r="G67" s="64">
        <f>G68</f>
        <v>1009300</v>
      </c>
      <c r="H67" s="64">
        <f t="shared" si="11"/>
        <v>478598.83</v>
      </c>
      <c r="I67" s="64">
        <f t="shared" si="0"/>
        <v>47.418887347666697</v>
      </c>
    </row>
    <row r="68" spans="1:9">
      <c r="A68" s="83" t="s">
        <v>677</v>
      </c>
      <c r="B68" s="66" t="s">
        <v>596</v>
      </c>
      <c r="C68" s="69" t="s">
        <v>563</v>
      </c>
      <c r="D68" s="65" t="s">
        <v>699</v>
      </c>
      <c r="E68" s="65" t="s">
        <v>397</v>
      </c>
      <c r="F68" s="65"/>
      <c r="G68" s="67">
        <f>G69</f>
        <v>1009300</v>
      </c>
      <c r="H68" s="67">
        <f t="shared" si="11"/>
        <v>478598.83</v>
      </c>
      <c r="I68" s="67">
        <f t="shared" si="0"/>
        <v>47.418887347666697</v>
      </c>
    </row>
    <row r="69" spans="1:9" ht="28.5">
      <c r="A69" s="83" t="s">
        <v>678</v>
      </c>
      <c r="B69" s="66" t="s">
        <v>905</v>
      </c>
      <c r="C69" s="69" t="s">
        <v>563</v>
      </c>
      <c r="D69" s="65" t="s">
        <v>699</v>
      </c>
      <c r="E69" s="65" t="s">
        <v>406</v>
      </c>
      <c r="F69" s="65"/>
      <c r="G69" s="67">
        <f>SUM(G70:G70)</f>
        <v>1009300</v>
      </c>
      <c r="H69" s="67">
        <f>SUM(H70:H70)</f>
        <v>478598.83</v>
      </c>
      <c r="I69" s="67">
        <f t="shared" si="0"/>
        <v>47.418887347666697</v>
      </c>
    </row>
    <row r="70" spans="1:9" ht="36" customHeight="1">
      <c r="A70" s="83" t="s">
        <v>962</v>
      </c>
      <c r="B70" s="66" t="s">
        <v>907</v>
      </c>
      <c r="C70" s="69" t="s">
        <v>563</v>
      </c>
      <c r="D70" s="65" t="s">
        <v>699</v>
      </c>
      <c r="E70" s="65" t="s">
        <v>406</v>
      </c>
      <c r="F70" s="65" t="s">
        <v>598</v>
      </c>
      <c r="G70" s="170">
        <v>1009300</v>
      </c>
      <c r="H70" s="170">
        <v>478598.83</v>
      </c>
      <c r="I70" s="67">
        <f t="shared" si="0"/>
        <v>47.418887347666697</v>
      </c>
    </row>
    <row r="71" spans="1:9" ht="35.25" customHeight="1">
      <c r="A71" s="83" t="s">
        <v>679</v>
      </c>
      <c r="B71" s="63" t="s">
        <v>720</v>
      </c>
      <c r="C71" s="72" t="s">
        <v>563</v>
      </c>
      <c r="D71" s="62" t="s">
        <v>719</v>
      </c>
      <c r="E71" s="62"/>
      <c r="F71" s="62"/>
      <c r="G71" s="64">
        <f>G72+G77+G97</f>
        <v>11767000</v>
      </c>
      <c r="H71" s="64">
        <f>H72+H77+H97</f>
        <v>6061798.5399999991</v>
      </c>
      <c r="I71" s="64">
        <f t="shared" si="0"/>
        <v>51.515242117787018</v>
      </c>
    </row>
    <row r="72" spans="1:9" ht="32.25" customHeight="1">
      <c r="A72" s="83" t="s">
        <v>681</v>
      </c>
      <c r="B72" s="63" t="s">
        <v>853</v>
      </c>
      <c r="C72" s="72" t="s">
        <v>563</v>
      </c>
      <c r="D72" s="62" t="s">
        <v>722</v>
      </c>
      <c r="E72" s="62"/>
      <c r="F72" s="62"/>
      <c r="G72" s="64">
        <f t="shared" ref="G72:H72" si="12">G73</f>
        <v>490572</v>
      </c>
      <c r="H72" s="64">
        <f t="shared" si="12"/>
        <v>204405</v>
      </c>
      <c r="I72" s="64">
        <f t="shared" ref="I72:I135" si="13">H72/G72*100</f>
        <v>41.666666666666671</v>
      </c>
    </row>
    <row r="73" spans="1:9" ht="110.25" customHeight="1">
      <c r="A73" s="83" t="s">
        <v>683</v>
      </c>
      <c r="B73" s="74" t="s">
        <v>936</v>
      </c>
      <c r="C73" s="69" t="s">
        <v>563</v>
      </c>
      <c r="D73" s="65" t="s">
        <v>722</v>
      </c>
      <c r="E73" s="65" t="s">
        <v>407</v>
      </c>
      <c r="F73" s="65"/>
      <c r="G73" s="67">
        <f t="shared" ref="G73:H75" si="14">G74</f>
        <v>490572</v>
      </c>
      <c r="H73" s="67">
        <f t="shared" si="14"/>
        <v>204405</v>
      </c>
      <c r="I73" s="67">
        <f t="shared" si="13"/>
        <v>41.666666666666671</v>
      </c>
    </row>
    <row r="74" spans="1:9" ht="62.25" customHeight="1">
      <c r="A74" s="83" t="s">
        <v>684</v>
      </c>
      <c r="B74" s="66" t="s">
        <v>937</v>
      </c>
      <c r="C74" s="69" t="s">
        <v>563</v>
      </c>
      <c r="D74" s="65" t="s">
        <v>722</v>
      </c>
      <c r="E74" s="65" t="s">
        <v>408</v>
      </c>
      <c r="F74" s="65"/>
      <c r="G74" s="109">
        <f t="shared" si="14"/>
        <v>490572</v>
      </c>
      <c r="H74" s="109">
        <f t="shared" si="14"/>
        <v>204405</v>
      </c>
      <c r="I74" s="67">
        <f t="shared" si="13"/>
        <v>41.666666666666671</v>
      </c>
    </row>
    <row r="75" spans="1:9" ht="70.5" customHeight="1">
      <c r="A75" s="83" t="s">
        <v>685</v>
      </c>
      <c r="B75" s="70" t="s">
        <v>726</v>
      </c>
      <c r="C75" s="69" t="s">
        <v>563</v>
      </c>
      <c r="D75" s="65" t="s">
        <v>722</v>
      </c>
      <c r="E75" s="65" t="s">
        <v>409</v>
      </c>
      <c r="F75" s="65"/>
      <c r="G75" s="109">
        <f t="shared" si="14"/>
        <v>490572</v>
      </c>
      <c r="H75" s="109">
        <f t="shared" si="14"/>
        <v>204405</v>
      </c>
      <c r="I75" s="67">
        <f t="shared" si="13"/>
        <v>41.666666666666671</v>
      </c>
    </row>
    <row r="76" spans="1:9" ht="51" customHeight="1">
      <c r="A76" s="83" t="s">
        <v>688</v>
      </c>
      <c r="B76" s="66" t="s">
        <v>908</v>
      </c>
      <c r="C76" s="69" t="s">
        <v>563</v>
      </c>
      <c r="D76" s="65" t="s">
        <v>722</v>
      </c>
      <c r="E76" s="65" t="s">
        <v>409</v>
      </c>
      <c r="F76" s="65" t="s">
        <v>607</v>
      </c>
      <c r="G76" s="109">
        <v>490572</v>
      </c>
      <c r="H76" s="109">
        <v>204405</v>
      </c>
      <c r="I76" s="67">
        <f t="shared" si="13"/>
        <v>41.666666666666671</v>
      </c>
    </row>
    <row r="77" spans="1:9" ht="69.75" customHeight="1">
      <c r="A77" s="83" t="s">
        <v>130</v>
      </c>
      <c r="B77" s="63" t="s">
        <v>854</v>
      </c>
      <c r="C77" s="72" t="s">
        <v>563</v>
      </c>
      <c r="D77" s="62" t="s">
        <v>742</v>
      </c>
      <c r="E77" s="62"/>
      <c r="F77" s="62"/>
      <c r="G77" s="64">
        <f>G78</f>
        <v>10790428</v>
      </c>
      <c r="H77" s="64">
        <f>H78</f>
        <v>5388021.0199999996</v>
      </c>
      <c r="I77" s="64">
        <f t="shared" si="13"/>
        <v>49.933339252159406</v>
      </c>
    </row>
    <row r="78" spans="1:9" ht="108.75" customHeight="1">
      <c r="A78" s="83" t="s">
        <v>131</v>
      </c>
      <c r="B78" s="74" t="s">
        <v>936</v>
      </c>
      <c r="C78" s="69" t="s">
        <v>563</v>
      </c>
      <c r="D78" s="65" t="s">
        <v>742</v>
      </c>
      <c r="E78" s="65" t="s">
        <v>407</v>
      </c>
      <c r="F78" s="65"/>
      <c r="G78" s="67">
        <f>G88+G79</f>
        <v>10790428</v>
      </c>
      <c r="H78" s="67">
        <f>H88+H79</f>
        <v>5388021.0199999996</v>
      </c>
      <c r="I78" s="67">
        <f t="shared" si="13"/>
        <v>49.933339252159406</v>
      </c>
    </row>
    <row r="79" spans="1:9" ht="60.75" customHeight="1">
      <c r="A79" s="83" t="s">
        <v>689</v>
      </c>
      <c r="B79" s="66" t="s">
        <v>937</v>
      </c>
      <c r="C79" s="69" t="s">
        <v>563</v>
      </c>
      <c r="D79" s="65" t="s">
        <v>742</v>
      </c>
      <c r="E79" s="65" t="s">
        <v>408</v>
      </c>
      <c r="F79" s="65"/>
      <c r="G79" s="109">
        <f>G80+G82+G86</f>
        <v>10317428</v>
      </c>
      <c r="H79" s="109">
        <f>H80+H82+H86</f>
        <v>5388021.0199999996</v>
      </c>
      <c r="I79" s="67">
        <f t="shared" si="13"/>
        <v>52.222521155466261</v>
      </c>
    </row>
    <row r="80" spans="1:9" ht="54" customHeight="1">
      <c r="A80" s="83" t="s">
        <v>690</v>
      </c>
      <c r="B80" s="66" t="s">
        <v>939</v>
      </c>
      <c r="C80" s="69" t="s">
        <v>563</v>
      </c>
      <c r="D80" s="65" t="s">
        <v>742</v>
      </c>
      <c r="E80" s="65" t="s">
        <v>938</v>
      </c>
      <c r="F80" s="65"/>
      <c r="G80" s="109">
        <f>G81</f>
        <v>6072</v>
      </c>
      <c r="H80" s="109">
        <f>H81</f>
        <v>5000</v>
      </c>
      <c r="I80" s="67">
        <f t="shared" si="13"/>
        <v>82.345191040843218</v>
      </c>
    </row>
    <row r="81" spans="1:9" ht="51.75" customHeight="1">
      <c r="A81" s="83" t="s">
        <v>691</v>
      </c>
      <c r="B81" s="66" t="s">
        <v>608</v>
      </c>
      <c r="C81" s="69" t="s">
        <v>563</v>
      </c>
      <c r="D81" s="65" t="s">
        <v>742</v>
      </c>
      <c r="E81" s="65" t="s">
        <v>938</v>
      </c>
      <c r="F81" s="65" t="s">
        <v>607</v>
      </c>
      <c r="G81" s="170">
        <v>6072</v>
      </c>
      <c r="H81" s="170">
        <v>5000</v>
      </c>
      <c r="I81" s="67">
        <f t="shared" si="13"/>
        <v>82.345191040843218</v>
      </c>
    </row>
    <row r="82" spans="1:9" ht="40.5" customHeight="1">
      <c r="A82" s="83" t="s">
        <v>692</v>
      </c>
      <c r="B82" s="66" t="s">
        <v>146</v>
      </c>
      <c r="C82" s="69" t="s">
        <v>563</v>
      </c>
      <c r="D82" s="65" t="s">
        <v>742</v>
      </c>
      <c r="E82" s="65" t="s">
        <v>410</v>
      </c>
      <c r="F82" s="65"/>
      <c r="G82" s="67">
        <f>SUM(G83:G85)</f>
        <v>9959356</v>
      </c>
      <c r="H82" s="67">
        <f>SUM(H83:H85)</f>
        <v>5383021.0199999996</v>
      </c>
      <c r="I82" s="67">
        <f t="shared" si="13"/>
        <v>54.049890575254054</v>
      </c>
    </row>
    <row r="83" spans="1:9" ht="42" customHeight="1">
      <c r="A83" s="83" t="s">
        <v>694</v>
      </c>
      <c r="B83" s="66" t="s">
        <v>687</v>
      </c>
      <c r="C83" s="69" t="s">
        <v>563</v>
      </c>
      <c r="D83" s="65" t="s">
        <v>742</v>
      </c>
      <c r="E83" s="65" t="s">
        <v>410</v>
      </c>
      <c r="F83" s="65" t="s">
        <v>686</v>
      </c>
      <c r="G83" s="170">
        <v>7037903</v>
      </c>
      <c r="H83" s="170">
        <v>3100684.22</v>
      </c>
      <c r="I83" s="67">
        <f t="shared" si="13"/>
        <v>44.056933151820935</v>
      </c>
    </row>
    <row r="84" spans="1:9" ht="45.75" customHeight="1">
      <c r="A84" s="83" t="s">
        <v>695</v>
      </c>
      <c r="B84" s="66" t="s">
        <v>15</v>
      </c>
      <c r="C84" s="69" t="s">
        <v>563</v>
      </c>
      <c r="D84" s="65" t="s">
        <v>742</v>
      </c>
      <c r="E84" s="65" t="s">
        <v>410</v>
      </c>
      <c r="F84" s="69" t="s">
        <v>607</v>
      </c>
      <c r="G84" s="170">
        <v>2865453</v>
      </c>
      <c r="H84" s="170">
        <v>2254964.7999999998</v>
      </c>
      <c r="I84" s="67">
        <f t="shared" si="13"/>
        <v>78.694880006756335</v>
      </c>
    </row>
    <row r="85" spans="1:9" ht="29.25" customHeight="1">
      <c r="A85" s="83" t="s">
        <v>698</v>
      </c>
      <c r="B85" s="66" t="s">
        <v>848</v>
      </c>
      <c r="C85" s="69" t="s">
        <v>563</v>
      </c>
      <c r="D85" s="65" t="s">
        <v>742</v>
      </c>
      <c r="E85" s="65" t="s">
        <v>410</v>
      </c>
      <c r="F85" s="69" t="s">
        <v>623</v>
      </c>
      <c r="G85" s="170">
        <v>56000</v>
      </c>
      <c r="H85" s="170">
        <v>27372</v>
      </c>
      <c r="I85" s="67">
        <f t="shared" si="13"/>
        <v>48.878571428571426</v>
      </c>
    </row>
    <row r="86" spans="1:9" ht="39" customHeight="1">
      <c r="A86" s="83" t="s">
        <v>701</v>
      </c>
      <c r="B86" s="66" t="s">
        <v>1082</v>
      </c>
      <c r="C86" s="69" t="s">
        <v>563</v>
      </c>
      <c r="D86" s="65" t="s">
        <v>742</v>
      </c>
      <c r="E86" s="65" t="s">
        <v>1083</v>
      </c>
      <c r="F86" s="69"/>
      <c r="G86" s="109">
        <f>G87</f>
        <v>352000</v>
      </c>
      <c r="H86" s="109">
        <f t="shared" ref="H86" si="15">H87</f>
        <v>0</v>
      </c>
      <c r="I86" s="67">
        <f t="shared" si="13"/>
        <v>0</v>
      </c>
    </row>
    <row r="87" spans="1:9" ht="40.5" customHeight="1">
      <c r="A87" s="83" t="s">
        <v>702</v>
      </c>
      <c r="B87" s="66" t="s">
        <v>608</v>
      </c>
      <c r="C87" s="69" t="s">
        <v>563</v>
      </c>
      <c r="D87" s="65" t="s">
        <v>742</v>
      </c>
      <c r="E87" s="65" t="s">
        <v>1083</v>
      </c>
      <c r="F87" s="69" t="s">
        <v>607</v>
      </c>
      <c r="G87" s="170">
        <v>352000</v>
      </c>
      <c r="H87" s="170">
        <v>0</v>
      </c>
      <c r="I87" s="67">
        <f t="shared" si="13"/>
        <v>0</v>
      </c>
    </row>
    <row r="88" spans="1:9" ht="48" customHeight="1">
      <c r="A88" s="83" t="s">
        <v>703</v>
      </c>
      <c r="B88" s="66" t="s">
        <v>145</v>
      </c>
      <c r="C88" s="69" t="s">
        <v>563</v>
      </c>
      <c r="D88" s="65" t="s">
        <v>742</v>
      </c>
      <c r="E88" s="65" t="s">
        <v>411</v>
      </c>
      <c r="F88" s="65"/>
      <c r="G88" s="109">
        <f>G89+G91+G93+G95</f>
        <v>473000</v>
      </c>
      <c r="H88" s="109">
        <f t="shared" ref="H88" si="16">H89+H91+H93+H95</f>
        <v>0</v>
      </c>
      <c r="I88" s="67">
        <f t="shared" si="13"/>
        <v>0</v>
      </c>
    </row>
    <row r="89" spans="1:9" ht="36.75" customHeight="1">
      <c r="A89" s="83" t="s">
        <v>717</v>
      </c>
      <c r="B89" s="66" t="s">
        <v>495</v>
      </c>
      <c r="C89" s="69" t="s">
        <v>563</v>
      </c>
      <c r="D89" s="65" t="s">
        <v>742</v>
      </c>
      <c r="E89" s="65" t="s">
        <v>494</v>
      </c>
      <c r="F89" s="65"/>
      <c r="G89" s="109">
        <f>G90</f>
        <v>100000</v>
      </c>
      <c r="H89" s="109">
        <f t="shared" ref="H89" si="17">H90</f>
        <v>0</v>
      </c>
      <c r="I89" s="67">
        <f t="shared" si="13"/>
        <v>0</v>
      </c>
    </row>
    <row r="90" spans="1:9" ht="55.5" customHeight="1">
      <c r="A90" s="83" t="s">
        <v>718</v>
      </c>
      <c r="B90" s="66" t="s">
        <v>608</v>
      </c>
      <c r="C90" s="69" t="s">
        <v>563</v>
      </c>
      <c r="D90" s="65" t="s">
        <v>742</v>
      </c>
      <c r="E90" s="65" t="s">
        <v>494</v>
      </c>
      <c r="F90" s="65" t="s">
        <v>607</v>
      </c>
      <c r="G90" s="170">
        <v>100000</v>
      </c>
      <c r="H90" s="170">
        <v>0</v>
      </c>
      <c r="I90" s="67">
        <f t="shared" si="13"/>
        <v>0</v>
      </c>
    </row>
    <row r="91" spans="1:9" ht="95.25" customHeight="1">
      <c r="A91" s="83" t="s">
        <v>721</v>
      </c>
      <c r="B91" s="66" t="s">
        <v>948</v>
      </c>
      <c r="C91" s="69" t="s">
        <v>563</v>
      </c>
      <c r="D91" s="65" t="s">
        <v>742</v>
      </c>
      <c r="E91" s="65" t="s">
        <v>412</v>
      </c>
      <c r="F91" s="65"/>
      <c r="G91" s="109">
        <f>G92</f>
        <v>263000</v>
      </c>
      <c r="H91" s="109">
        <f>H92</f>
        <v>0</v>
      </c>
      <c r="I91" s="67">
        <f t="shared" si="13"/>
        <v>0</v>
      </c>
    </row>
    <row r="92" spans="1:9" ht="49.5" customHeight="1">
      <c r="A92" s="83" t="s">
        <v>723</v>
      </c>
      <c r="B92" s="66" t="s">
        <v>15</v>
      </c>
      <c r="C92" s="69" t="s">
        <v>563</v>
      </c>
      <c r="D92" s="65" t="s">
        <v>742</v>
      </c>
      <c r="E92" s="65" t="s">
        <v>412</v>
      </c>
      <c r="F92" s="65" t="s">
        <v>607</v>
      </c>
      <c r="G92" s="170">
        <v>263000</v>
      </c>
      <c r="H92" s="170">
        <v>0</v>
      </c>
      <c r="I92" s="67">
        <f t="shared" si="13"/>
        <v>0</v>
      </c>
    </row>
    <row r="93" spans="1:9" ht="90" customHeight="1">
      <c r="A93" s="83" t="s">
        <v>724</v>
      </c>
      <c r="B93" s="70" t="s">
        <v>192</v>
      </c>
      <c r="C93" s="69" t="s">
        <v>563</v>
      </c>
      <c r="D93" s="65" t="s">
        <v>742</v>
      </c>
      <c r="E93" s="65" t="s">
        <v>496</v>
      </c>
      <c r="F93" s="65"/>
      <c r="G93" s="67">
        <f>SUM(G94:G94)</f>
        <v>60000</v>
      </c>
      <c r="H93" s="67">
        <f>SUM(H94:H94)</f>
        <v>0</v>
      </c>
      <c r="I93" s="67">
        <f t="shared" si="13"/>
        <v>0</v>
      </c>
    </row>
    <row r="94" spans="1:9" ht="27.75" customHeight="1">
      <c r="A94" s="83" t="s">
        <v>725</v>
      </c>
      <c r="B94" s="70" t="s">
        <v>752</v>
      </c>
      <c r="C94" s="69" t="s">
        <v>563</v>
      </c>
      <c r="D94" s="65" t="s">
        <v>742</v>
      </c>
      <c r="E94" s="65" t="s">
        <v>496</v>
      </c>
      <c r="F94" s="65" t="s">
        <v>751</v>
      </c>
      <c r="G94" s="170">
        <v>60000</v>
      </c>
      <c r="H94" s="170">
        <v>0</v>
      </c>
      <c r="I94" s="67">
        <f t="shared" si="13"/>
        <v>0</v>
      </c>
    </row>
    <row r="95" spans="1:9" ht="46.5" customHeight="1">
      <c r="A95" s="83" t="s">
        <v>727</v>
      </c>
      <c r="B95" s="66" t="s">
        <v>498</v>
      </c>
      <c r="C95" s="69" t="s">
        <v>563</v>
      </c>
      <c r="D95" s="65" t="s">
        <v>742</v>
      </c>
      <c r="E95" s="65" t="s">
        <v>497</v>
      </c>
      <c r="F95" s="65"/>
      <c r="G95" s="109">
        <f>G96</f>
        <v>50000</v>
      </c>
      <c r="H95" s="109">
        <f>H96</f>
        <v>0</v>
      </c>
      <c r="I95" s="67">
        <f t="shared" si="13"/>
        <v>0</v>
      </c>
    </row>
    <row r="96" spans="1:9" ht="55.5" customHeight="1">
      <c r="A96" s="83" t="s">
        <v>728</v>
      </c>
      <c r="B96" s="66" t="s">
        <v>608</v>
      </c>
      <c r="C96" s="69" t="s">
        <v>563</v>
      </c>
      <c r="D96" s="65" t="s">
        <v>742</v>
      </c>
      <c r="E96" s="65" t="s">
        <v>497</v>
      </c>
      <c r="F96" s="65" t="s">
        <v>607</v>
      </c>
      <c r="G96" s="170">
        <v>50000</v>
      </c>
      <c r="H96" s="170">
        <v>0</v>
      </c>
      <c r="I96" s="67">
        <f t="shared" si="13"/>
        <v>0</v>
      </c>
    </row>
    <row r="97" spans="1:10" ht="51" customHeight="1">
      <c r="A97" s="83" t="s">
        <v>729</v>
      </c>
      <c r="B97" s="75" t="s">
        <v>754</v>
      </c>
      <c r="C97" s="72" t="s">
        <v>563</v>
      </c>
      <c r="D97" s="62" t="s">
        <v>753</v>
      </c>
      <c r="E97" s="65"/>
      <c r="F97" s="65"/>
      <c r="G97" s="64">
        <f>G98+G105</f>
        <v>486000</v>
      </c>
      <c r="H97" s="64">
        <f>H98+H105</f>
        <v>469372.52</v>
      </c>
      <c r="I97" s="64">
        <f t="shared" si="13"/>
        <v>96.578707818930042</v>
      </c>
    </row>
    <row r="98" spans="1:10" ht="42.75">
      <c r="A98" s="83" t="s">
        <v>730</v>
      </c>
      <c r="B98" s="66" t="s">
        <v>195</v>
      </c>
      <c r="C98" s="69" t="s">
        <v>563</v>
      </c>
      <c r="D98" s="65" t="s">
        <v>753</v>
      </c>
      <c r="E98" s="65" t="s">
        <v>413</v>
      </c>
      <c r="F98" s="65"/>
      <c r="G98" s="67">
        <f>G99+G103+G101</f>
        <v>41000</v>
      </c>
      <c r="H98" s="67">
        <f>H99+H103+H101</f>
        <v>30000</v>
      </c>
      <c r="I98" s="67">
        <f t="shared" si="13"/>
        <v>73.170731707317074</v>
      </c>
    </row>
    <row r="99" spans="1:10" ht="69.75" customHeight="1">
      <c r="A99" s="83" t="s">
        <v>731</v>
      </c>
      <c r="B99" s="66" t="s">
        <v>196</v>
      </c>
      <c r="C99" s="69" t="s">
        <v>563</v>
      </c>
      <c r="D99" s="65" t="s">
        <v>753</v>
      </c>
      <c r="E99" s="65" t="s">
        <v>414</v>
      </c>
      <c r="F99" s="65"/>
      <c r="G99" s="67">
        <f>G100</f>
        <v>10000</v>
      </c>
      <c r="H99" s="67">
        <f>H100</f>
        <v>0</v>
      </c>
      <c r="I99" s="67">
        <f t="shared" si="13"/>
        <v>0</v>
      </c>
    </row>
    <row r="100" spans="1:10" ht="73.5" customHeight="1">
      <c r="A100" s="83" t="s">
        <v>732</v>
      </c>
      <c r="B100" s="66" t="s">
        <v>1047</v>
      </c>
      <c r="C100" s="69" t="s">
        <v>563</v>
      </c>
      <c r="D100" s="65" t="s">
        <v>753</v>
      </c>
      <c r="E100" s="65" t="s">
        <v>414</v>
      </c>
      <c r="F100" s="65" t="s">
        <v>500</v>
      </c>
      <c r="G100" s="170">
        <v>10000</v>
      </c>
      <c r="H100" s="170">
        <v>0</v>
      </c>
      <c r="I100" s="67">
        <f t="shared" si="13"/>
        <v>0</v>
      </c>
    </row>
    <row r="101" spans="1:10" ht="55.5" customHeight="1">
      <c r="A101" s="83" t="s">
        <v>733</v>
      </c>
      <c r="B101" s="66" t="s">
        <v>1044</v>
      </c>
      <c r="C101" s="69" t="s">
        <v>563</v>
      </c>
      <c r="D101" s="65" t="s">
        <v>753</v>
      </c>
      <c r="E101" s="65" t="s">
        <v>1045</v>
      </c>
      <c r="F101" s="65"/>
      <c r="G101" s="109">
        <f>G102</f>
        <v>30000</v>
      </c>
      <c r="H101" s="109">
        <f>H102</f>
        <v>30000</v>
      </c>
      <c r="I101" s="67">
        <f t="shared" si="13"/>
        <v>100</v>
      </c>
    </row>
    <row r="102" spans="1:10" ht="51.75" customHeight="1">
      <c r="A102" s="83" t="s">
        <v>734</v>
      </c>
      <c r="B102" s="66" t="s">
        <v>608</v>
      </c>
      <c r="C102" s="69" t="s">
        <v>563</v>
      </c>
      <c r="D102" s="65" t="s">
        <v>753</v>
      </c>
      <c r="E102" s="65" t="s">
        <v>1045</v>
      </c>
      <c r="F102" s="65" t="s">
        <v>607</v>
      </c>
      <c r="G102" s="170">
        <v>30000</v>
      </c>
      <c r="H102" s="170">
        <v>30000</v>
      </c>
      <c r="I102" s="67">
        <f t="shared" si="13"/>
        <v>100</v>
      </c>
    </row>
    <row r="103" spans="1:10" ht="65.25" customHeight="1">
      <c r="A103" s="83" t="s">
        <v>735</v>
      </c>
      <c r="B103" s="66" t="s">
        <v>197</v>
      </c>
      <c r="C103" s="69" t="s">
        <v>563</v>
      </c>
      <c r="D103" s="65" t="s">
        <v>753</v>
      </c>
      <c r="E103" s="65" t="s">
        <v>198</v>
      </c>
      <c r="F103" s="65"/>
      <c r="G103" s="109">
        <f>G104</f>
        <v>1000</v>
      </c>
      <c r="H103" s="109">
        <f>H104</f>
        <v>0</v>
      </c>
      <c r="I103" s="67">
        <f t="shared" si="13"/>
        <v>0</v>
      </c>
    </row>
    <row r="104" spans="1:10" ht="32.25" customHeight="1">
      <c r="A104" s="83" t="s">
        <v>736</v>
      </c>
      <c r="B104" s="66" t="s">
        <v>752</v>
      </c>
      <c r="C104" s="69" t="s">
        <v>563</v>
      </c>
      <c r="D104" s="65" t="s">
        <v>753</v>
      </c>
      <c r="E104" s="65" t="s">
        <v>198</v>
      </c>
      <c r="F104" s="65" t="s">
        <v>751</v>
      </c>
      <c r="G104" s="170">
        <v>1000</v>
      </c>
      <c r="H104" s="170">
        <v>0</v>
      </c>
      <c r="I104" s="67">
        <f t="shared" si="13"/>
        <v>0</v>
      </c>
      <c r="J104" s="40"/>
    </row>
    <row r="105" spans="1:10" ht="129.75" customHeight="1">
      <c r="A105" s="83" t="s">
        <v>737</v>
      </c>
      <c r="B105" s="66" t="s">
        <v>223</v>
      </c>
      <c r="C105" s="69" t="s">
        <v>563</v>
      </c>
      <c r="D105" s="65" t="s">
        <v>753</v>
      </c>
      <c r="E105" s="65" t="s">
        <v>415</v>
      </c>
      <c r="F105" s="65"/>
      <c r="G105" s="109">
        <f>G106</f>
        <v>445000</v>
      </c>
      <c r="H105" s="109">
        <f>H106</f>
        <v>439372.52</v>
      </c>
      <c r="I105" s="67">
        <f t="shared" si="13"/>
        <v>98.735397752808993</v>
      </c>
      <c r="J105" s="40"/>
    </row>
    <row r="106" spans="1:10" ht="76.5" customHeight="1">
      <c r="A106" s="83" t="s">
        <v>738</v>
      </c>
      <c r="B106" s="66" t="s">
        <v>213</v>
      </c>
      <c r="C106" s="69" t="s">
        <v>563</v>
      </c>
      <c r="D106" s="65" t="s">
        <v>753</v>
      </c>
      <c r="E106" s="65" t="s">
        <v>212</v>
      </c>
      <c r="F106" s="65"/>
      <c r="G106" s="109">
        <f>G107+G109</f>
        <v>445000</v>
      </c>
      <c r="H106" s="109">
        <f>H107+H109</f>
        <v>439372.52</v>
      </c>
      <c r="I106" s="67">
        <f t="shared" si="13"/>
        <v>98.735397752808993</v>
      </c>
      <c r="J106" s="40"/>
    </row>
    <row r="107" spans="1:10" ht="98.25" customHeight="1">
      <c r="A107" s="83" t="s">
        <v>739</v>
      </c>
      <c r="B107" s="66" t="s">
        <v>210</v>
      </c>
      <c r="C107" s="69" t="s">
        <v>563</v>
      </c>
      <c r="D107" s="65" t="s">
        <v>753</v>
      </c>
      <c r="E107" s="65" t="s">
        <v>211</v>
      </c>
      <c r="F107" s="65"/>
      <c r="G107" s="109">
        <f>G108</f>
        <v>5000</v>
      </c>
      <c r="H107" s="109">
        <f>H108</f>
        <v>0</v>
      </c>
      <c r="I107" s="67">
        <f t="shared" si="13"/>
        <v>0</v>
      </c>
    </row>
    <row r="108" spans="1:10" ht="51" customHeight="1">
      <c r="A108" s="83" t="s">
        <v>740</v>
      </c>
      <c r="B108" s="66" t="s">
        <v>608</v>
      </c>
      <c r="C108" s="69" t="s">
        <v>563</v>
      </c>
      <c r="D108" s="65" t="s">
        <v>753</v>
      </c>
      <c r="E108" s="65" t="s">
        <v>211</v>
      </c>
      <c r="F108" s="65" t="s">
        <v>607</v>
      </c>
      <c r="G108" s="170">
        <v>5000</v>
      </c>
      <c r="H108" s="170">
        <v>0</v>
      </c>
      <c r="I108" s="67">
        <f t="shared" si="13"/>
        <v>0</v>
      </c>
    </row>
    <row r="109" spans="1:10" ht="66" customHeight="1">
      <c r="A109" s="83" t="s">
        <v>741</v>
      </c>
      <c r="B109" s="66" t="s">
        <v>214</v>
      </c>
      <c r="C109" s="69" t="s">
        <v>563</v>
      </c>
      <c r="D109" s="65" t="s">
        <v>753</v>
      </c>
      <c r="E109" s="65" t="s">
        <v>215</v>
      </c>
      <c r="F109" s="65"/>
      <c r="G109" s="109">
        <f>G110</f>
        <v>440000</v>
      </c>
      <c r="H109" s="109">
        <f>H110</f>
        <v>439372.52</v>
      </c>
      <c r="I109" s="67">
        <f t="shared" si="13"/>
        <v>99.85739090909091</v>
      </c>
    </row>
    <row r="110" spans="1:10" ht="66" customHeight="1">
      <c r="A110" s="83" t="s">
        <v>743</v>
      </c>
      <c r="B110" s="66" t="s">
        <v>608</v>
      </c>
      <c r="C110" s="69" t="s">
        <v>563</v>
      </c>
      <c r="D110" s="65" t="s">
        <v>753</v>
      </c>
      <c r="E110" s="65" t="s">
        <v>215</v>
      </c>
      <c r="F110" s="65" t="s">
        <v>607</v>
      </c>
      <c r="G110" s="170">
        <v>440000</v>
      </c>
      <c r="H110" s="170">
        <v>439372.52</v>
      </c>
      <c r="I110" s="67">
        <f t="shared" si="13"/>
        <v>99.85739090909091</v>
      </c>
    </row>
    <row r="111" spans="1:10" ht="28.5" customHeight="1">
      <c r="A111" s="83" t="s">
        <v>744</v>
      </c>
      <c r="B111" s="63" t="s">
        <v>761</v>
      </c>
      <c r="C111" s="72" t="s">
        <v>563</v>
      </c>
      <c r="D111" s="62" t="s">
        <v>760</v>
      </c>
      <c r="E111" s="62"/>
      <c r="F111" s="62"/>
      <c r="G111" s="64">
        <f>G112+G121+G128+G133+G138+G155+G163</f>
        <v>62981470.020000003</v>
      </c>
      <c r="H111" s="64">
        <f>H112+H121+H128+H133+H138+H155+H163</f>
        <v>5135657.8100000005</v>
      </c>
      <c r="I111" s="64">
        <f t="shared" si="13"/>
        <v>8.1542361719552634</v>
      </c>
      <c r="J111" s="31"/>
    </row>
    <row r="112" spans="1:10" ht="18.75" customHeight="1">
      <c r="A112" s="83" t="s">
        <v>745</v>
      </c>
      <c r="B112" s="63" t="s">
        <v>763</v>
      </c>
      <c r="C112" s="72" t="s">
        <v>563</v>
      </c>
      <c r="D112" s="62" t="s">
        <v>762</v>
      </c>
      <c r="E112" s="62"/>
      <c r="F112" s="62"/>
      <c r="G112" s="64">
        <f>G113+G116</f>
        <v>524200</v>
      </c>
      <c r="H112" s="64">
        <f>H113+H116</f>
        <v>0</v>
      </c>
      <c r="I112" s="64">
        <f t="shared" si="13"/>
        <v>0</v>
      </c>
    </row>
    <row r="113" spans="1:9" ht="82.5" customHeight="1">
      <c r="A113" s="83" t="s">
        <v>746</v>
      </c>
      <c r="B113" s="66" t="s">
        <v>1024</v>
      </c>
      <c r="C113" s="69" t="s">
        <v>563</v>
      </c>
      <c r="D113" s="65" t="s">
        <v>762</v>
      </c>
      <c r="E113" s="65" t="s">
        <v>416</v>
      </c>
      <c r="F113" s="65"/>
      <c r="G113" s="67">
        <f t="shared" ref="G113:H114" si="18">G114</f>
        <v>60000</v>
      </c>
      <c r="H113" s="67">
        <f t="shared" si="18"/>
        <v>0</v>
      </c>
      <c r="I113" s="67">
        <f t="shared" si="13"/>
        <v>0</v>
      </c>
    </row>
    <row r="114" spans="1:9" ht="75" customHeight="1">
      <c r="A114" s="83" t="s">
        <v>747</v>
      </c>
      <c r="B114" s="66" t="s">
        <v>513</v>
      </c>
      <c r="C114" s="69" t="s">
        <v>563</v>
      </c>
      <c r="D114" s="65" t="s">
        <v>762</v>
      </c>
      <c r="E114" s="65" t="s">
        <v>417</v>
      </c>
      <c r="F114" s="65"/>
      <c r="G114" s="109">
        <f t="shared" si="18"/>
        <v>60000</v>
      </c>
      <c r="H114" s="109">
        <f t="shared" si="18"/>
        <v>0</v>
      </c>
      <c r="I114" s="67">
        <f t="shared" si="13"/>
        <v>0</v>
      </c>
    </row>
    <row r="115" spans="1:9" ht="67.5" customHeight="1">
      <c r="A115" s="83" t="s">
        <v>748</v>
      </c>
      <c r="B115" s="70" t="s">
        <v>227</v>
      </c>
      <c r="C115" s="69" t="s">
        <v>563</v>
      </c>
      <c r="D115" s="65" t="s">
        <v>762</v>
      </c>
      <c r="E115" s="65" t="s">
        <v>417</v>
      </c>
      <c r="F115" s="65" t="s">
        <v>766</v>
      </c>
      <c r="G115" s="170">
        <v>60000</v>
      </c>
      <c r="H115" s="170">
        <v>0</v>
      </c>
      <c r="I115" s="67">
        <f t="shared" si="13"/>
        <v>0</v>
      </c>
    </row>
    <row r="116" spans="1:9" ht="29.25" customHeight="1">
      <c r="A116" s="83" t="s">
        <v>749</v>
      </c>
      <c r="B116" s="66" t="s">
        <v>596</v>
      </c>
      <c r="C116" s="69" t="s">
        <v>563</v>
      </c>
      <c r="D116" s="65" t="s">
        <v>762</v>
      </c>
      <c r="E116" s="65" t="s">
        <v>397</v>
      </c>
      <c r="F116" s="65"/>
      <c r="G116" s="109">
        <f>G117+G119</f>
        <v>464200</v>
      </c>
      <c r="H116" s="109">
        <f>H117+H119</f>
        <v>0</v>
      </c>
      <c r="I116" s="67">
        <f t="shared" si="13"/>
        <v>0</v>
      </c>
    </row>
    <row r="117" spans="1:9" ht="80.25" customHeight="1">
      <c r="A117" s="83" t="s">
        <v>750</v>
      </c>
      <c r="B117" s="70" t="s">
        <v>226</v>
      </c>
      <c r="C117" s="69" t="s">
        <v>563</v>
      </c>
      <c r="D117" s="65" t="s">
        <v>762</v>
      </c>
      <c r="E117" s="65" t="s">
        <v>418</v>
      </c>
      <c r="F117" s="65"/>
      <c r="G117" s="109">
        <f t="shared" ref="G117:H119" si="19">G118</f>
        <v>386700</v>
      </c>
      <c r="H117" s="109">
        <f t="shared" si="19"/>
        <v>0</v>
      </c>
      <c r="I117" s="67">
        <f t="shared" si="13"/>
        <v>0</v>
      </c>
    </row>
    <row r="118" spans="1:9" ht="54" customHeight="1">
      <c r="A118" s="83" t="s">
        <v>686</v>
      </c>
      <c r="B118" s="66" t="s">
        <v>608</v>
      </c>
      <c r="C118" s="69" t="s">
        <v>563</v>
      </c>
      <c r="D118" s="65" t="s">
        <v>762</v>
      </c>
      <c r="E118" s="65" t="s">
        <v>418</v>
      </c>
      <c r="F118" s="65" t="s">
        <v>607</v>
      </c>
      <c r="G118" s="170">
        <v>386700</v>
      </c>
      <c r="H118" s="170">
        <v>0</v>
      </c>
      <c r="I118" s="67">
        <f t="shared" si="13"/>
        <v>0</v>
      </c>
    </row>
    <row r="119" spans="1:9" ht="66" customHeight="1">
      <c r="A119" s="83" t="s">
        <v>755</v>
      </c>
      <c r="B119" s="66" t="s">
        <v>911</v>
      </c>
      <c r="C119" s="69" t="s">
        <v>563</v>
      </c>
      <c r="D119" s="65" t="s">
        <v>762</v>
      </c>
      <c r="E119" s="65" t="s">
        <v>910</v>
      </c>
      <c r="F119" s="65"/>
      <c r="G119" s="109">
        <f t="shared" si="19"/>
        <v>77500</v>
      </c>
      <c r="H119" s="109">
        <f t="shared" si="19"/>
        <v>0</v>
      </c>
      <c r="I119" s="67">
        <f t="shared" si="13"/>
        <v>0</v>
      </c>
    </row>
    <row r="120" spans="1:9" ht="54" customHeight="1">
      <c r="A120" s="83" t="s">
        <v>756</v>
      </c>
      <c r="B120" s="66" t="s">
        <v>15</v>
      </c>
      <c r="C120" s="69" t="s">
        <v>563</v>
      </c>
      <c r="D120" s="65" t="s">
        <v>762</v>
      </c>
      <c r="E120" s="65" t="s">
        <v>910</v>
      </c>
      <c r="F120" s="65" t="s">
        <v>607</v>
      </c>
      <c r="G120" s="170">
        <v>77500</v>
      </c>
      <c r="H120" s="170">
        <v>0</v>
      </c>
      <c r="I120" s="67">
        <f t="shared" si="13"/>
        <v>0</v>
      </c>
    </row>
    <row r="121" spans="1:9" ht="22.5" customHeight="1">
      <c r="A121" s="83" t="s">
        <v>757</v>
      </c>
      <c r="B121" s="76" t="s">
        <v>769</v>
      </c>
      <c r="C121" s="72" t="s">
        <v>563</v>
      </c>
      <c r="D121" s="62" t="s">
        <v>768</v>
      </c>
      <c r="E121" s="65"/>
      <c r="F121" s="65"/>
      <c r="G121" s="64">
        <f t="shared" ref="G121:H122" si="20">G122</f>
        <v>1924000</v>
      </c>
      <c r="H121" s="64">
        <f t="shared" si="20"/>
        <v>502018.78</v>
      </c>
      <c r="I121" s="64">
        <f t="shared" si="13"/>
        <v>26.092452182952186</v>
      </c>
    </row>
    <row r="122" spans="1:9" ht="63.75" customHeight="1">
      <c r="A122" s="83" t="s">
        <v>758</v>
      </c>
      <c r="B122" s="66" t="s">
        <v>1025</v>
      </c>
      <c r="C122" s="69" t="s">
        <v>563</v>
      </c>
      <c r="D122" s="65" t="s">
        <v>768</v>
      </c>
      <c r="E122" s="65" t="s">
        <v>419</v>
      </c>
      <c r="F122" s="65"/>
      <c r="G122" s="67">
        <f t="shared" si="20"/>
        <v>1924000</v>
      </c>
      <c r="H122" s="67">
        <f t="shared" si="20"/>
        <v>502018.78</v>
      </c>
      <c r="I122" s="67">
        <f t="shared" si="13"/>
        <v>26.092452182952186</v>
      </c>
    </row>
    <row r="123" spans="1:9" ht="47.25" customHeight="1">
      <c r="A123" s="83" t="s">
        <v>759</v>
      </c>
      <c r="B123" s="66" t="s">
        <v>1026</v>
      </c>
      <c r="C123" s="69" t="s">
        <v>563</v>
      </c>
      <c r="D123" s="65" t="s">
        <v>768</v>
      </c>
      <c r="E123" s="65" t="s">
        <v>420</v>
      </c>
      <c r="F123" s="65"/>
      <c r="G123" s="109">
        <f>G124+G126</f>
        <v>1924000</v>
      </c>
      <c r="H123" s="109">
        <f>H124+H126</f>
        <v>502018.78</v>
      </c>
      <c r="I123" s="67">
        <f t="shared" si="13"/>
        <v>26.092452182952186</v>
      </c>
    </row>
    <row r="124" spans="1:9" ht="20.25" customHeight="1">
      <c r="A124" s="83" t="s">
        <v>963</v>
      </c>
      <c r="B124" s="66" t="s">
        <v>776</v>
      </c>
      <c r="C124" s="69" t="s">
        <v>563</v>
      </c>
      <c r="D124" s="65" t="s">
        <v>768</v>
      </c>
      <c r="E124" s="65" t="s">
        <v>421</v>
      </c>
      <c r="F124" s="65"/>
      <c r="G124" s="109">
        <f>G125</f>
        <v>1324000</v>
      </c>
      <c r="H124" s="109">
        <f>H125</f>
        <v>502018.78</v>
      </c>
      <c r="I124" s="67">
        <f t="shared" si="13"/>
        <v>37.916826283987923</v>
      </c>
    </row>
    <row r="125" spans="1:9" ht="42.75" customHeight="1">
      <c r="A125" s="83" t="s">
        <v>964</v>
      </c>
      <c r="B125" s="66" t="s">
        <v>608</v>
      </c>
      <c r="C125" s="69" t="s">
        <v>563</v>
      </c>
      <c r="D125" s="65" t="s">
        <v>768</v>
      </c>
      <c r="E125" s="65" t="s">
        <v>421</v>
      </c>
      <c r="F125" s="65" t="s">
        <v>607</v>
      </c>
      <c r="G125" s="170">
        <v>1324000</v>
      </c>
      <c r="H125" s="170">
        <v>502018.78</v>
      </c>
      <c r="I125" s="67">
        <f t="shared" si="13"/>
        <v>37.916826283987923</v>
      </c>
    </row>
    <row r="126" spans="1:9" ht="42.75" customHeight="1">
      <c r="A126" s="83" t="s">
        <v>764</v>
      </c>
      <c r="B126" s="160" t="s">
        <v>1066</v>
      </c>
      <c r="C126" s="69" t="s">
        <v>563</v>
      </c>
      <c r="D126" s="65" t="s">
        <v>768</v>
      </c>
      <c r="E126" s="65" t="s">
        <v>1067</v>
      </c>
      <c r="F126" s="65"/>
      <c r="G126" s="109">
        <f>G127</f>
        <v>600000</v>
      </c>
      <c r="H126" s="109">
        <f>H127</f>
        <v>0</v>
      </c>
      <c r="I126" s="67">
        <f t="shared" si="13"/>
        <v>0</v>
      </c>
    </row>
    <row r="127" spans="1:9" ht="42.75" customHeight="1">
      <c r="A127" s="83" t="s">
        <v>765</v>
      </c>
      <c r="B127" s="66" t="s">
        <v>608</v>
      </c>
      <c r="C127" s="69" t="s">
        <v>563</v>
      </c>
      <c r="D127" s="65" t="s">
        <v>768</v>
      </c>
      <c r="E127" s="65" t="s">
        <v>1067</v>
      </c>
      <c r="F127" s="65" t="s">
        <v>607</v>
      </c>
      <c r="G127" s="170">
        <v>600000</v>
      </c>
      <c r="H127" s="170">
        <v>0</v>
      </c>
      <c r="I127" s="67">
        <f t="shared" si="13"/>
        <v>0</v>
      </c>
    </row>
    <row r="128" spans="1:9" ht="21" customHeight="1">
      <c r="A128" s="83" t="s">
        <v>598</v>
      </c>
      <c r="B128" s="93" t="s">
        <v>844</v>
      </c>
      <c r="C128" s="72" t="s">
        <v>563</v>
      </c>
      <c r="D128" s="62" t="s">
        <v>519</v>
      </c>
      <c r="E128" s="65"/>
      <c r="F128" s="65"/>
      <c r="G128" s="110">
        <f>G129</f>
        <v>159000</v>
      </c>
      <c r="H128" s="110">
        <f t="shared" ref="H128:H131" si="21">H129</f>
        <v>23052.78</v>
      </c>
      <c r="I128" s="64">
        <f t="shared" si="13"/>
        <v>14.498603773584906</v>
      </c>
    </row>
    <row r="129" spans="1:12" ht="59.25" customHeight="1">
      <c r="A129" s="83" t="s">
        <v>767</v>
      </c>
      <c r="B129" s="66" t="s">
        <v>1027</v>
      </c>
      <c r="C129" s="69" t="s">
        <v>563</v>
      </c>
      <c r="D129" s="65" t="s">
        <v>519</v>
      </c>
      <c r="E129" s="65" t="s">
        <v>419</v>
      </c>
      <c r="F129" s="65"/>
      <c r="G129" s="109">
        <f>G130</f>
        <v>159000</v>
      </c>
      <c r="H129" s="109">
        <f t="shared" si="21"/>
        <v>23052.78</v>
      </c>
      <c r="I129" s="67">
        <f t="shared" si="13"/>
        <v>14.498603773584906</v>
      </c>
    </row>
    <row r="130" spans="1:12" ht="49.5" customHeight="1">
      <c r="A130" s="83" t="s">
        <v>770</v>
      </c>
      <c r="B130" s="66" t="s">
        <v>170</v>
      </c>
      <c r="C130" s="69" t="s">
        <v>563</v>
      </c>
      <c r="D130" s="65" t="s">
        <v>519</v>
      </c>
      <c r="E130" s="65" t="s">
        <v>521</v>
      </c>
      <c r="F130" s="65"/>
      <c r="G130" s="109">
        <f>G131</f>
        <v>159000</v>
      </c>
      <c r="H130" s="109">
        <f t="shared" si="21"/>
        <v>23052.78</v>
      </c>
      <c r="I130" s="67">
        <f t="shared" si="13"/>
        <v>14.498603773584906</v>
      </c>
    </row>
    <row r="131" spans="1:12" ht="23.25" customHeight="1">
      <c r="A131" s="83" t="s">
        <v>771</v>
      </c>
      <c r="B131" s="77" t="s">
        <v>520</v>
      </c>
      <c r="C131" s="69" t="s">
        <v>563</v>
      </c>
      <c r="D131" s="65" t="s">
        <v>519</v>
      </c>
      <c r="E131" s="65" t="s">
        <v>522</v>
      </c>
      <c r="F131" s="65"/>
      <c r="G131" s="109">
        <f>G132</f>
        <v>159000</v>
      </c>
      <c r="H131" s="109">
        <f t="shared" si="21"/>
        <v>23052.78</v>
      </c>
      <c r="I131" s="67">
        <f t="shared" si="13"/>
        <v>14.498603773584906</v>
      </c>
    </row>
    <row r="132" spans="1:12" ht="53.25" customHeight="1">
      <c r="A132" s="83" t="s">
        <v>773</v>
      </c>
      <c r="B132" s="66" t="s">
        <v>608</v>
      </c>
      <c r="C132" s="69" t="s">
        <v>563</v>
      </c>
      <c r="D132" s="65" t="s">
        <v>519</v>
      </c>
      <c r="E132" s="65" t="s">
        <v>522</v>
      </c>
      <c r="F132" s="65" t="s">
        <v>607</v>
      </c>
      <c r="G132" s="170">
        <v>159000</v>
      </c>
      <c r="H132" s="170">
        <v>23052.78</v>
      </c>
      <c r="I132" s="67">
        <f t="shared" si="13"/>
        <v>14.498603773584906</v>
      </c>
    </row>
    <row r="133" spans="1:12" ht="21.75" customHeight="1">
      <c r="A133" s="83" t="s">
        <v>774</v>
      </c>
      <c r="B133" s="63" t="s">
        <v>492</v>
      </c>
      <c r="C133" s="72" t="s">
        <v>563</v>
      </c>
      <c r="D133" s="62" t="s">
        <v>486</v>
      </c>
      <c r="E133" s="62"/>
      <c r="F133" s="62"/>
      <c r="G133" s="110">
        <f>G134</f>
        <v>1967000</v>
      </c>
      <c r="H133" s="110">
        <f t="shared" ref="H133:H136" si="22">H134</f>
        <v>809600</v>
      </c>
      <c r="I133" s="64">
        <f t="shared" si="13"/>
        <v>41.159125571936961</v>
      </c>
    </row>
    <row r="134" spans="1:12" s="10" customFormat="1" ht="60.75" customHeight="1">
      <c r="A134" s="83" t="s">
        <v>775</v>
      </c>
      <c r="B134" s="66" t="s">
        <v>1028</v>
      </c>
      <c r="C134" s="69" t="s">
        <v>563</v>
      </c>
      <c r="D134" s="65" t="s">
        <v>486</v>
      </c>
      <c r="E134" s="65" t="s">
        <v>422</v>
      </c>
      <c r="F134" s="62"/>
      <c r="G134" s="109">
        <f>G135</f>
        <v>1967000</v>
      </c>
      <c r="H134" s="109">
        <f t="shared" si="22"/>
        <v>809600</v>
      </c>
      <c r="I134" s="67">
        <f t="shared" si="13"/>
        <v>41.159125571936961</v>
      </c>
      <c r="J134" s="33"/>
      <c r="K134" s="148"/>
      <c r="L134" s="5"/>
    </row>
    <row r="135" spans="1:12" s="10" customFormat="1" ht="55.5" customHeight="1">
      <c r="A135" s="83" t="s">
        <v>777</v>
      </c>
      <c r="B135" s="80" t="s">
        <v>1030</v>
      </c>
      <c r="C135" s="69" t="s">
        <v>563</v>
      </c>
      <c r="D135" s="65" t="s">
        <v>486</v>
      </c>
      <c r="E135" s="65" t="s">
        <v>423</v>
      </c>
      <c r="F135" s="62"/>
      <c r="G135" s="109">
        <f>G136</f>
        <v>1967000</v>
      </c>
      <c r="H135" s="109">
        <f t="shared" si="22"/>
        <v>809600</v>
      </c>
      <c r="I135" s="67">
        <f t="shared" si="13"/>
        <v>41.159125571936961</v>
      </c>
      <c r="J135" s="33"/>
      <c r="K135" s="148"/>
      <c r="L135" s="5"/>
    </row>
    <row r="136" spans="1:12" s="10" customFormat="1" ht="38.25" customHeight="1">
      <c r="A136" s="83" t="s">
        <v>779</v>
      </c>
      <c r="B136" s="66" t="s">
        <v>499</v>
      </c>
      <c r="C136" s="69" t="s">
        <v>563</v>
      </c>
      <c r="D136" s="65" t="s">
        <v>486</v>
      </c>
      <c r="E136" s="65" t="s">
        <v>530</v>
      </c>
      <c r="F136" s="62"/>
      <c r="G136" s="109">
        <f>G137</f>
        <v>1967000</v>
      </c>
      <c r="H136" s="109">
        <f t="shared" si="22"/>
        <v>809600</v>
      </c>
      <c r="I136" s="67">
        <f t="shared" ref="I136:I195" si="23">H136/G136*100</f>
        <v>41.159125571936961</v>
      </c>
      <c r="J136" s="33"/>
      <c r="K136" s="148"/>
      <c r="L136" s="5"/>
    </row>
    <row r="137" spans="1:12" s="10" customFormat="1" ht="45.75" customHeight="1">
      <c r="A137" s="83" t="s">
        <v>780</v>
      </c>
      <c r="B137" s="66" t="s">
        <v>15</v>
      </c>
      <c r="C137" s="69" t="s">
        <v>563</v>
      </c>
      <c r="D137" s="65" t="s">
        <v>486</v>
      </c>
      <c r="E137" s="65" t="s">
        <v>530</v>
      </c>
      <c r="F137" s="65" t="s">
        <v>607</v>
      </c>
      <c r="G137" s="170">
        <v>1967000</v>
      </c>
      <c r="H137" s="170">
        <v>809600</v>
      </c>
      <c r="I137" s="67">
        <f t="shared" si="23"/>
        <v>41.159125571936961</v>
      </c>
      <c r="J137" s="33"/>
      <c r="K137" s="148"/>
      <c r="L137" s="5"/>
    </row>
    <row r="138" spans="1:12" s="10" customFormat="1" ht="24" customHeight="1">
      <c r="A138" s="83" t="s">
        <v>781</v>
      </c>
      <c r="B138" s="63" t="s">
        <v>788</v>
      </c>
      <c r="C138" s="72" t="s">
        <v>563</v>
      </c>
      <c r="D138" s="62" t="s">
        <v>787</v>
      </c>
      <c r="E138" s="62"/>
      <c r="F138" s="62"/>
      <c r="G138" s="64">
        <f>G139</f>
        <v>56779033.020000003</v>
      </c>
      <c r="H138" s="64">
        <f>H139</f>
        <v>3580000</v>
      </c>
      <c r="I138" s="64">
        <f t="shared" si="23"/>
        <v>6.3051443633056783</v>
      </c>
      <c r="J138" s="33"/>
      <c r="K138" s="148"/>
      <c r="L138" s="5"/>
    </row>
    <row r="139" spans="1:12" s="10" customFormat="1" ht="56.25" customHeight="1">
      <c r="A139" s="83" t="s">
        <v>782</v>
      </c>
      <c r="B139" s="66" t="s">
        <v>1028</v>
      </c>
      <c r="C139" s="69" t="s">
        <v>563</v>
      </c>
      <c r="D139" s="65" t="s">
        <v>787</v>
      </c>
      <c r="E139" s="65" t="s">
        <v>422</v>
      </c>
      <c r="F139" s="65"/>
      <c r="G139" s="67">
        <f>G140+G150</f>
        <v>56779033.020000003</v>
      </c>
      <c r="H139" s="67">
        <f>H140+H150</f>
        <v>3580000</v>
      </c>
      <c r="I139" s="67">
        <f t="shared" si="23"/>
        <v>6.3051443633056783</v>
      </c>
      <c r="J139" s="33"/>
      <c r="K139" s="148"/>
      <c r="L139" s="5"/>
    </row>
    <row r="140" spans="1:12" s="10" customFormat="1" ht="54.75" customHeight="1">
      <c r="A140" s="83" t="s">
        <v>783</v>
      </c>
      <c r="B140" s="80" t="s">
        <v>1030</v>
      </c>
      <c r="C140" s="69" t="s">
        <v>563</v>
      </c>
      <c r="D140" s="65" t="s">
        <v>787</v>
      </c>
      <c r="E140" s="65" t="s">
        <v>423</v>
      </c>
      <c r="F140" s="65"/>
      <c r="G140" s="67">
        <f>G141+G144+G146+G148</f>
        <v>55934343.520000003</v>
      </c>
      <c r="H140" s="67">
        <f>H141+H144+H146+H148</f>
        <v>3580000</v>
      </c>
      <c r="I140" s="67">
        <f t="shared" si="23"/>
        <v>6.4003611640135318</v>
      </c>
      <c r="J140" s="33"/>
      <c r="K140" s="148"/>
      <c r="L140" s="5"/>
    </row>
    <row r="141" spans="1:12" s="10" customFormat="1" ht="51" customHeight="1">
      <c r="A141" s="83" t="s">
        <v>784</v>
      </c>
      <c r="B141" s="66" t="s">
        <v>791</v>
      </c>
      <c r="C141" s="69" t="s">
        <v>563</v>
      </c>
      <c r="D141" s="65" t="s">
        <v>787</v>
      </c>
      <c r="E141" s="65" t="s">
        <v>424</v>
      </c>
      <c r="F141" s="65"/>
      <c r="G141" s="67">
        <f>SUM(G142:G143)</f>
        <v>13414808.32</v>
      </c>
      <c r="H141" s="67">
        <f>SUM(H142:H143)</f>
        <v>3580000</v>
      </c>
      <c r="I141" s="67">
        <f t="shared" si="23"/>
        <v>26.686926228104319</v>
      </c>
      <c r="J141" s="33"/>
      <c r="K141" s="148"/>
      <c r="L141" s="5"/>
    </row>
    <row r="142" spans="1:12" s="10" customFormat="1" ht="54.75" customHeight="1">
      <c r="A142" s="83" t="s">
        <v>785</v>
      </c>
      <c r="B142" s="66" t="s">
        <v>608</v>
      </c>
      <c r="C142" s="69" t="s">
        <v>563</v>
      </c>
      <c r="D142" s="65" t="s">
        <v>787</v>
      </c>
      <c r="E142" s="65" t="s">
        <v>424</v>
      </c>
      <c r="F142" s="65" t="s">
        <v>607</v>
      </c>
      <c r="G142" s="170">
        <v>300000</v>
      </c>
      <c r="H142" s="170">
        <v>0</v>
      </c>
      <c r="I142" s="67">
        <f t="shared" si="23"/>
        <v>0</v>
      </c>
      <c r="J142" s="33"/>
      <c r="K142" s="148"/>
      <c r="L142" s="5"/>
    </row>
    <row r="143" spans="1:12" s="10" customFormat="1" ht="67.5" customHeight="1">
      <c r="A143" s="83" t="s">
        <v>786</v>
      </c>
      <c r="B143" s="70" t="s">
        <v>227</v>
      </c>
      <c r="C143" s="69" t="s">
        <v>563</v>
      </c>
      <c r="D143" s="65" t="s">
        <v>787</v>
      </c>
      <c r="E143" s="65" t="s">
        <v>424</v>
      </c>
      <c r="F143" s="65" t="s">
        <v>766</v>
      </c>
      <c r="G143" s="170">
        <v>13114808.32</v>
      </c>
      <c r="H143" s="170">
        <v>3580000</v>
      </c>
      <c r="I143" s="67">
        <f t="shared" si="23"/>
        <v>27.297387141682599</v>
      </c>
      <c r="J143" s="33"/>
      <c r="K143" s="148"/>
      <c r="L143" s="5"/>
    </row>
    <row r="144" spans="1:12" s="10" customFormat="1" ht="39" customHeight="1">
      <c r="A144" s="83" t="s">
        <v>789</v>
      </c>
      <c r="B144" s="66" t="s">
        <v>199</v>
      </c>
      <c r="C144" s="69" t="s">
        <v>563</v>
      </c>
      <c r="D144" s="65" t="s">
        <v>787</v>
      </c>
      <c r="E144" s="65" t="s">
        <v>200</v>
      </c>
      <c r="F144" s="65"/>
      <c r="G144" s="109">
        <f>G145</f>
        <v>39868567.200000003</v>
      </c>
      <c r="H144" s="109">
        <f>H145</f>
        <v>0</v>
      </c>
      <c r="I144" s="67">
        <f t="shared" si="23"/>
        <v>0</v>
      </c>
      <c r="J144" s="33"/>
      <c r="K144" s="148"/>
      <c r="L144" s="5"/>
    </row>
    <row r="145" spans="1:12" s="10" customFormat="1" ht="51.75" customHeight="1">
      <c r="A145" s="83" t="s">
        <v>790</v>
      </c>
      <c r="B145" s="70" t="s">
        <v>608</v>
      </c>
      <c r="C145" s="69" t="s">
        <v>563</v>
      </c>
      <c r="D145" s="65" t="s">
        <v>787</v>
      </c>
      <c r="E145" s="65" t="s">
        <v>200</v>
      </c>
      <c r="F145" s="65" t="s">
        <v>607</v>
      </c>
      <c r="G145" s="170">
        <v>39868567.200000003</v>
      </c>
      <c r="H145" s="170">
        <v>0</v>
      </c>
      <c r="I145" s="67">
        <f t="shared" si="23"/>
        <v>0</v>
      </c>
      <c r="J145" s="48"/>
      <c r="K145" s="148"/>
      <c r="L145" s="5"/>
    </row>
    <row r="146" spans="1:12" s="10" customFormat="1" ht="51.75" customHeight="1">
      <c r="A146" s="83" t="s">
        <v>965</v>
      </c>
      <c r="B146" s="70" t="s">
        <v>846</v>
      </c>
      <c r="C146" s="69" t="s">
        <v>563</v>
      </c>
      <c r="D146" s="65" t="s">
        <v>787</v>
      </c>
      <c r="E146" s="65" t="s">
        <v>845</v>
      </c>
      <c r="F146" s="81"/>
      <c r="G146" s="109">
        <f>G147</f>
        <v>556225</v>
      </c>
      <c r="H146" s="109">
        <f>H147</f>
        <v>0</v>
      </c>
      <c r="I146" s="67">
        <f t="shared" si="23"/>
        <v>0</v>
      </c>
      <c r="J146" s="33"/>
      <c r="K146" s="148"/>
      <c r="L146" s="5"/>
    </row>
    <row r="147" spans="1:12" s="10" customFormat="1" ht="51.75" customHeight="1">
      <c r="A147" s="83" t="s">
        <v>966</v>
      </c>
      <c r="B147" s="70" t="s">
        <v>608</v>
      </c>
      <c r="C147" s="69" t="s">
        <v>563</v>
      </c>
      <c r="D147" s="65" t="s">
        <v>787</v>
      </c>
      <c r="E147" s="65" t="s">
        <v>845</v>
      </c>
      <c r="F147" s="65" t="s">
        <v>607</v>
      </c>
      <c r="G147" s="170">
        <v>556225</v>
      </c>
      <c r="H147" s="170">
        <v>0</v>
      </c>
      <c r="I147" s="67">
        <f t="shared" si="23"/>
        <v>0</v>
      </c>
      <c r="J147" s="33"/>
      <c r="K147" s="148"/>
      <c r="L147" s="5"/>
    </row>
    <row r="148" spans="1:12" s="10" customFormat="1" ht="82.5" customHeight="1">
      <c r="A148" s="83" t="s">
        <v>967</v>
      </c>
      <c r="B148" s="147" t="s">
        <v>949</v>
      </c>
      <c r="C148" s="69" t="s">
        <v>563</v>
      </c>
      <c r="D148" s="65" t="s">
        <v>787</v>
      </c>
      <c r="E148" s="65" t="s">
        <v>950</v>
      </c>
      <c r="F148" s="65"/>
      <c r="G148" s="109">
        <f>G149</f>
        <v>2094743</v>
      </c>
      <c r="H148" s="109">
        <f t="shared" ref="H148" si="24">H149</f>
        <v>0</v>
      </c>
      <c r="I148" s="67">
        <f t="shared" si="23"/>
        <v>0</v>
      </c>
      <c r="J148" s="33"/>
      <c r="K148" s="148"/>
      <c r="L148" s="5"/>
    </row>
    <row r="149" spans="1:12" s="10" customFormat="1" ht="54" customHeight="1">
      <c r="A149" s="83" t="s">
        <v>968</v>
      </c>
      <c r="B149" s="70" t="s">
        <v>15</v>
      </c>
      <c r="C149" s="69" t="s">
        <v>563</v>
      </c>
      <c r="D149" s="65" t="s">
        <v>787</v>
      </c>
      <c r="E149" s="65" t="s">
        <v>950</v>
      </c>
      <c r="F149" s="65" t="s">
        <v>607</v>
      </c>
      <c r="G149" s="170">
        <v>2094743</v>
      </c>
      <c r="H149" s="170">
        <v>0</v>
      </c>
      <c r="I149" s="67">
        <f t="shared" si="23"/>
        <v>0</v>
      </c>
      <c r="J149" s="33"/>
      <c r="K149" s="148"/>
      <c r="L149" s="5"/>
    </row>
    <row r="150" spans="1:12" s="10" customFormat="1" ht="51.75" customHeight="1">
      <c r="A150" s="83" t="s">
        <v>969</v>
      </c>
      <c r="B150" s="80" t="s">
        <v>1031</v>
      </c>
      <c r="C150" s="94" t="s">
        <v>563</v>
      </c>
      <c r="D150" s="58" t="s">
        <v>787</v>
      </c>
      <c r="E150" s="58" t="s">
        <v>924</v>
      </c>
      <c r="F150" s="78"/>
      <c r="G150" s="109">
        <f>G151+G153</f>
        <v>844689.5</v>
      </c>
      <c r="H150" s="109">
        <f t="shared" ref="H150" si="25">H151</f>
        <v>0</v>
      </c>
      <c r="I150" s="67">
        <f t="shared" si="23"/>
        <v>0</v>
      </c>
      <c r="J150" s="33"/>
      <c r="K150" s="148"/>
      <c r="L150" s="5"/>
    </row>
    <row r="151" spans="1:12" s="10" customFormat="1" ht="51.75" customHeight="1">
      <c r="A151" s="83" t="s">
        <v>792</v>
      </c>
      <c r="B151" s="80" t="s">
        <v>925</v>
      </c>
      <c r="C151" s="94" t="s">
        <v>563</v>
      </c>
      <c r="D151" s="58" t="s">
        <v>787</v>
      </c>
      <c r="E151" s="58" t="s">
        <v>926</v>
      </c>
      <c r="F151" s="78"/>
      <c r="G151" s="109">
        <f t="shared" ref="G151:H151" si="26">G152</f>
        <v>615318.82999999996</v>
      </c>
      <c r="H151" s="109">
        <f t="shared" si="26"/>
        <v>0</v>
      </c>
      <c r="I151" s="67">
        <f t="shared" si="23"/>
        <v>0</v>
      </c>
      <c r="J151" s="33"/>
      <c r="K151" s="148"/>
      <c r="L151" s="5"/>
    </row>
    <row r="152" spans="1:12" s="10" customFormat="1" ht="51.75" customHeight="1">
      <c r="A152" s="83" t="s">
        <v>793</v>
      </c>
      <c r="B152" s="158" t="s">
        <v>608</v>
      </c>
      <c r="C152" s="159" t="s">
        <v>563</v>
      </c>
      <c r="D152" s="151" t="s">
        <v>787</v>
      </c>
      <c r="E152" s="151" t="s">
        <v>926</v>
      </c>
      <c r="F152" s="152" t="s">
        <v>607</v>
      </c>
      <c r="G152" s="170">
        <v>615318.82999999996</v>
      </c>
      <c r="H152" s="170">
        <v>0</v>
      </c>
      <c r="I152" s="67">
        <f t="shared" si="23"/>
        <v>0</v>
      </c>
      <c r="J152" s="33"/>
      <c r="K152" s="148"/>
      <c r="L152" s="5"/>
    </row>
    <row r="153" spans="1:12" s="10" customFormat="1" ht="51.75" customHeight="1">
      <c r="A153" s="83" t="s">
        <v>794</v>
      </c>
      <c r="B153" s="70" t="s">
        <v>1064</v>
      </c>
      <c r="C153" s="69" t="s">
        <v>563</v>
      </c>
      <c r="D153" s="65" t="s">
        <v>787</v>
      </c>
      <c r="E153" s="65" t="s">
        <v>1065</v>
      </c>
      <c r="F153" s="65"/>
      <c r="G153" s="161">
        <f>G154</f>
        <v>229370.67</v>
      </c>
      <c r="H153" s="153">
        <f t="shared" ref="H153" si="27">H154</f>
        <v>0</v>
      </c>
      <c r="I153" s="67">
        <f t="shared" si="23"/>
        <v>0</v>
      </c>
      <c r="J153" s="33"/>
      <c r="K153" s="148"/>
      <c r="L153" s="5"/>
    </row>
    <row r="154" spans="1:12" s="10" customFormat="1" ht="51.75" customHeight="1">
      <c r="A154" s="83" t="s">
        <v>795</v>
      </c>
      <c r="B154" s="70" t="s">
        <v>608</v>
      </c>
      <c r="C154" s="69" t="s">
        <v>563</v>
      </c>
      <c r="D154" s="65" t="s">
        <v>787</v>
      </c>
      <c r="E154" s="65" t="s">
        <v>1065</v>
      </c>
      <c r="F154" s="65" t="s">
        <v>607</v>
      </c>
      <c r="G154" s="170">
        <v>229370.67</v>
      </c>
      <c r="H154" s="170">
        <v>0</v>
      </c>
      <c r="I154" s="67">
        <f t="shared" si="23"/>
        <v>0</v>
      </c>
      <c r="J154" s="33"/>
      <c r="K154" s="148"/>
      <c r="L154" s="5"/>
    </row>
    <row r="155" spans="1:12" s="10" customFormat="1" ht="21.75" customHeight="1">
      <c r="A155" s="83" t="s">
        <v>796</v>
      </c>
      <c r="B155" s="75" t="s">
        <v>809</v>
      </c>
      <c r="C155" s="72" t="s">
        <v>563</v>
      </c>
      <c r="D155" s="62" t="s">
        <v>808</v>
      </c>
      <c r="E155" s="62"/>
      <c r="F155" s="62"/>
      <c r="G155" s="64">
        <f>G156</f>
        <v>659000</v>
      </c>
      <c r="H155" s="64">
        <f>H156</f>
        <v>174988.25</v>
      </c>
      <c r="I155" s="64">
        <f t="shared" si="23"/>
        <v>26.553603945371773</v>
      </c>
      <c r="J155" s="33"/>
      <c r="K155" s="148"/>
      <c r="L155" s="5"/>
    </row>
    <row r="156" spans="1:12" ht="55.5" customHeight="1">
      <c r="A156" s="83" t="s">
        <v>797</v>
      </c>
      <c r="B156" s="66" t="s">
        <v>1032</v>
      </c>
      <c r="C156" s="69" t="s">
        <v>563</v>
      </c>
      <c r="D156" s="65" t="s">
        <v>808</v>
      </c>
      <c r="E156" s="65" t="s">
        <v>425</v>
      </c>
      <c r="F156" s="65"/>
      <c r="G156" s="67">
        <f>G157+G160</f>
        <v>659000</v>
      </c>
      <c r="H156" s="67">
        <f>H157+H160</f>
        <v>174988.25</v>
      </c>
      <c r="I156" s="67">
        <f t="shared" si="23"/>
        <v>26.553603945371773</v>
      </c>
    </row>
    <row r="157" spans="1:12" ht="38.25" customHeight="1">
      <c r="A157" s="83" t="s">
        <v>798</v>
      </c>
      <c r="B157" s="66" t="s">
        <v>147</v>
      </c>
      <c r="C157" s="69" t="s">
        <v>563</v>
      </c>
      <c r="D157" s="65" t="s">
        <v>808</v>
      </c>
      <c r="E157" s="65" t="s">
        <v>426</v>
      </c>
      <c r="F157" s="65"/>
      <c r="G157" s="109">
        <f t="shared" ref="G157:H158" si="28">G158</f>
        <v>259000</v>
      </c>
      <c r="H157" s="109">
        <f t="shared" si="28"/>
        <v>174988.25</v>
      </c>
      <c r="I157" s="67">
        <f t="shared" si="23"/>
        <v>67.56303088803088</v>
      </c>
    </row>
    <row r="158" spans="1:12" ht="44.25" customHeight="1">
      <c r="A158" s="83" t="s">
        <v>799</v>
      </c>
      <c r="B158" s="66" t="s">
        <v>816</v>
      </c>
      <c r="C158" s="69" t="s">
        <v>563</v>
      </c>
      <c r="D158" s="65" t="s">
        <v>808</v>
      </c>
      <c r="E158" s="65" t="s">
        <v>531</v>
      </c>
      <c r="F158" s="65"/>
      <c r="G158" s="109">
        <f t="shared" si="28"/>
        <v>259000</v>
      </c>
      <c r="H158" s="109">
        <f t="shared" si="28"/>
        <v>174988.25</v>
      </c>
      <c r="I158" s="67">
        <f t="shared" si="23"/>
        <v>67.56303088803088</v>
      </c>
    </row>
    <row r="159" spans="1:12" ht="48.75" customHeight="1">
      <c r="A159" s="83" t="s">
        <v>800</v>
      </c>
      <c r="B159" s="70" t="s">
        <v>15</v>
      </c>
      <c r="C159" s="69" t="s">
        <v>563</v>
      </c>
      <c r="D159" s="65" t="s">
        <v>808</v>
      </c>
      <c r="E159" s="65" t="s">
        <v>531</v>
      </c>
      <c r="F159" s="65" t="s">
        <v>607</v>
      </c>
      <c r="G159" s="170">
        <v>259000</v>
      </c>
      <c r="H159" s="170">
        <v>174988.25</v>
      </c>
      <c r="I159" s="67">
        <f t="shared" si="23"/>
        <v>67.56303088803088</v>
      </c>
    </row>
    <row r="160" spans="1:12" ht="60" customHeight="1">
      <c r="A160" s="83" t="s">
        <v>801</v>
      </c>
      <c r="B160" s="70" t="s">
        <v>148</v>
      </c>
      <c r="C160" s="69" t="s">
        <v>563</v>
      </c>
      <c r="D160" s="65" t="s">
        <v>808</v>
      </c>
      <c r="E160" s="65" t="s">
        <v>427</v>
      </c>
      <c r="F160" s="65"/>
      <c r="G160" s="109">
        <f t="shared" ref="G160:H161" si="29">G161</f>
        <v>400000</v>
      </c>
      <c r="H160" s="109">
        <f t="shared" si="29"/>
        <v>0</v>
      </c>
      <c r="I160" s="67">
        <f t="shared" si="23"/>
        <v>0</v>
      </c>
    </row>
    <row r="161" spans="1:12" ht="53.25" customHeight="1">
      <c r="A161" s="83" t="s">
        <v>802</v>
      </c>
      <c r="B161" s="70" t="s">
        <v>826</v>
      </c>
      <c r="C161" s="69" t="s">
        <v>563</v>
      </c>
      <c r="D161" s="65" t="s">
        <v>808</v>
      </c>
      <c r="E161" s="65" t="s">
        <v>532</v>
      </c>
      <c r="F161" s="65"/>
      <c r="G161" s="109">
        <f t="shared" si="29"/>
        <v>400000</v>
      </c>
      <c r="H161" s="109">
        <f t="shared" si="29"/>
        <v>0</v>
      </c>
      <c r="I161" s="67">
        <f t="shared" si="23"/>
        <v>0</v>
      </c>
    </row>
    <row r="162" spans="1:12" ht="45.75" customHeight="1">
      <c r="A162" s="83" t="s">
        <v>803</v>
      </c>
      <c r="B162" s="70" t="s">
        <v>15</v>
      </c>
      <c r="C162" s="69" t="s">
        <v>563</v>
      </c>
      <c r="D162" s="65" t="s">
        <v>808</v>
      </c>
      <c r="E162" s="65" t="s">
        <v>532</v>
      </c>
      <c r="F162" s="65" t="s">
        <v>607</v>
      </c>
      <c r="G162" s="170">
        <v>400000</v>
      </c>
      <c r="H162" s="170">
        <v>0</v>
      </c>
      <c r="I162" s="67">
        <f t="shared" si="23"/>
        <v>0</v>
      </c>
    </row>
    <row r="163" spans="1:12" ht="33" customHeight="1">
      <c r="A163" s="83" t="s">
        <v>804</v>
      </c>
      <c r="B163" s="63" t="s">
        <v>833</v>
      </c>
      <c r="C163" s="72" t="s">
        <v>563</v>
      </c>
      <c r="D163" s="62" t="s">
        <v>832</v>
      </c>
      <c r="E163" s="62"/>
      <c r="F163" s="62"/>
      <c r="G163" s="64">
        <f>G164+G177</f>
        <v>969237</v>
      </c>
      <c r="H163" s="64">
        <f>H164+H177</f>
        <v>45998</v>
      </c>
      <c r="I163" s="64">
        <f t="shared" si="23"/>
        <v>4.7457948881439735</v>
      </c>
    </row>
    <row r="164" spans="1:12" s="10" customFormat="1" ht="57">
      <c r="A164" s="83" t="s">
        <v>805</v>
      </c>
      <c r="B164" s="66" t="s">
        <v>1021</v>
      </c>
      <c r="C164" s="69" t="s">
        <v>563</v>
      </c>
      <c r="D164" s="65" t="s">
        <v>832</v>
      </c>
      <c r="E164" s="65" t="s">
        <v>398</v>
      </c>
      <c r="F164" s="65"/>
      <c r="G164" s="67">
        <f>G165+G170</f>
        <v>793237</v>
      </c>
      <c r="H164" s="67">
        <f>H165+H170</f>
        <v>0</v>
      </c>
      <c r="I164" s="67">
        <f t="shared" si="23"/>
        <v>0</v>
      </c>
      <c r="J164" s="33"/>
      <c r="K164" s="148"/>
      <c r="L164" s="5"/>
    </row>
    <row r="165" spans="1:12" s="10" customFormat="1" ht="57.75" customHeight="1">
      <c r="A165" s="83" t="s">
        <v>806</v>
      </c>
      <c r="B165" s="66" t="s">
        <v>149</v>
      </c>
      <c r="C165" s="69" t="s">
        <v>563</v>
      </c>
      <c r="D165" s="65" t="s">
        <v>832</v>
      </c>
      <c r="E165" s="65" t="s">
        <v>428</v>
      </c>
      <c r="F165" s="65"/>
      <c r="G165" s="109">
        <f>G166+G168</f>
        <v>188237</v>
      </c>
      <c r="H165" s="109">
        <f>H166+H168</f>
        <v>0</v>
      </c>
      <c r="I165" s="67">
        <f t="shared" si="23"/>
        <v>0</v>
      </c>
      <c r="J165" s="33"/>
      <c r="K165" s="148"/>
      <c r="L165" s="5"/>
    </row>
    <row r="166" spans="1:12" s="10" customFormat="1" ht="48.75" customHeight="1">
      <c r="A166" s="83" t="s">
        <v>807</v>
      </c>
      <c r="B166" s="66" t="s">
        <v>0</v>
      </c>
      <c r="C166" s="69" t="s">
        <v>563</v>
      </c>
      <c r="D166" s="65" t="s">
        <v>832</v>
      </c>
      <c r="E166" s="65" t="s">
        <v>429</v>
      </c>
      <c r="F166" s="69"/>
      <c r="G166" s="109">
        <f>G167</f>
        <v>141167</v>
      </c>
      <c r="H166" s="109">
        <f>H167</f>
        <v>0</v>
      </c>
      <c r="I166" s="67">
        <f t="shared" si="23"/>
        <v>0</v>
      </c>
      <c r="J166" s="33"/>
      <c r="K166" s="148"/>
      <c r="L166" s="5"/>
    </row>
    <row r="167" spans="1:12" s="10" customFormat="1" ht="51" customHeight="1">
      <c r="A167" s="83" t="s">
        <v>970</v>
      </c>
      <c r="B167" s="70" t="s">
        <v>15</v>
      </c>
      <c r="C167" s="69" t="s">
        <v>563</v>
      </c>
      <c r="D167" s="65" t="s">
        <v>832</v>
      </c>
      <c r="E167" s="65" t="s">
        <v>429</v>
      </c>
      <c r="F167" s="65" t="s">
        <v>607</v>
      </c>
      <c r="G167" s="170">
        <v>141167</v>
      </c>
      <c r="H167" s="170">
        <v>0</v>
      </c>
      <c r="I167" s="67">
        <f t="shared" si="23"/>
        <v>0</v>
      </c>
      <c r="J167" s="33"/>
      <c r="K167" s="148"/>
      <c r="L167" s="5"/>
    </row>
    <row r="168" spans="1:12" s="10" customFormat="1" ht="49.5" customHeight="1">
      <c r="A168" s="83" t="s">
        <v>971</v>
      </c>
      <c r="B168" s="66" t="s">
        <v>5</v>
      </c>
      <c r="C168" s="69" t="s">
        <v>563</v>
      </c>
      <c r="D168" s="65" t="s">
        <v>832</v>
      </c>
      <c r="E168" s="65" t="s">
        <v>430</v>
      </c>
      <c r="F168" s="65"/>
      <c r="G168" s="109">
        <f>G169</f>
        <v>47070</v>
      </c>
      <c r="H168" s="109">
        <f>H169</f>
        <v>0</v>
      </c>
      <c r="I168" s="67">
        <f t="shared" si="23"/>
        <v>0</v>
      </c>
      <c r="J168" s="33"/>
      <c r="K168" s="148"/>
      <c r="L168" s="5"/>
    </row>
    <row r="169" spans="1:12" s="10" customFormat="1" ht="56.25" customHeight="1">
      <c r="A169" s="83" t="s">
        <v>810</v>
      </c>
      <c r="B169" s="70" t="s">
        <v>15</v>
      </c>
      <c r="C169" s="69" t="s">
        <v>563</v>
      </c>
      <c r="D169" s="65" t="s">
        <v>832</v>
      </c>
      <c r="E169" s="65" t="s">
        <v>430</v>
      </c>
      <c r="F169" s="65" t="s">
        <v>607</v>
      </c>
      <c r="G169" s="170">
        <v>47070</v>
      </c>
      <c r="H169" s="170">
        <v>0</v>
      </c>
      <c r="I169" s="67">
        <f t="shared" si="23"/>
        <v>0</v>
      </c>
      <c r="J169" s="33"/>
      <c r="K169" s="148"/>
      <c r="L169" s="5"/>
    </row>
    <row r="170" spans="1:12" s="10" customFormat="1" ht="52.5" customHeight="1">
      <c r="A170" s="83" t="s">
        <v>811</v>
      </c>
      <c r="B170" s="70" t="s">
        <v>1033</v>
      </c>
      <c r="C170" s="69" t="s">
        <v>563</v>
      </c>
      <c r="D170" s="65" t="s">
        <v>832</v>
      </c>
      <c r="E170" s="65" t="s">
        <v>431</v>
      </c>
      <c r="F170" s="65"/>
      <c r="G170" s="109">
        <f>G175+G173+G171</f>
        <v>605000</v>
      </c>
      <c r="H170" s="109">
        <f>H175+H173+H171</f>
        <v>0</v>
      </c>
      <c r="I170" s="67">
        <f t="shared" si="23"/>
        <v>0</v>
      </c>
      <c r="J170" s="33"/>
      <c r="K170" s="148"/>
      <c r="L170" s="5"/>
    </row>
    <row r="171" spans="1:12" s="10" customFormat="1" ht="87" customHeight="1">
      <c r="A171" s="83" t="s">
        <v>812</v>
      </c>
      <c r="B171" s="70" t="s">
        <v>1099</v>
      </c>
      <c r="C171" s="69" t="s">
        <v>563</v>
      </c>
      <c r="D171" s="65" t="s">
        <v>832</v>
      </c>
      <c r="E171" s="65" t="s">
        <v>1098</v>
      </c>
      <c r="F171" s="65"/>
      <c r="G171" s="109">
        <f>G172</f>
        <v>70000</v>
      </c>
      <c r="H171" s="109">
        <f t="shared" ref="H171" si="30">H172</f>
        <v>0</v>
      </c>
      <c r="I171" s="67">
        <f t="shared" si="23"/>
        <v>0</v>
      </c>
      <c r="J171" s="33"/>
      <c r="K171" s="148"/>
      <c r="L171" s="5"/>
    </row>
    <row r="172" spans="1:12" s="10" customFormat="1" ht="52.5" customHeight="1">
      <c r="A172" s="83" t="s">
        <v>813</v>
      </c>
      <c r="B172" s="70" t="s">
        <v>15</v>
      </c>
      <c r="C172" s="69" t="s">
        <v>563</v>
      </c>
      <c r="D172" s="65" t="s">
        <v>832</v>
      </c>
      <c r="E172" s="65" t="s">
        <v>1098</v>
      </c>
      <c r="F172" s="65" t="s">
        <v>607</v>
      </c>
      <c r="G172" s="170">
        <v>70000</v>
      </c>
      <c r="H172" s="170">
        <v>0</v>
      </c>
      <c r="I172" s="67">
        <f t="shared" si="23"/>
        <v>0</v>
      </c>
      <c r="J172" s="33"/>
      <c r="K172" s="148"/>
      <c r="L172" s="5"/>
    </row>
    <row r="173" spans="1:12" s="10" customFormat="1" ht="37.5" customHeight="1">
      <c r="A173" s="83" t="s">
        <v>814</v>
      </c>
      <c r="B173" s="70" t="s">
        <v>1097</v>
      </c>
      <c r="C173" s="69" t="s">
        <v>563</v>
      </c>
      <c r="D173" s="65" t="s">
        <v>832</v>
      </c>
      <c r="E173" s="65" t="s">
        <v>1096</v>
      </c>
      <c r="F173" s="65"/>
      <c r="G173" s="109">
        <f>G174</f>
        <v>530000</v>
      </c>
      <c r="H173" s="109">
        <f t="shared" ref="H173" si="31">H174</f>
        <v>0</v>
      </c>
      <c r="I173" s="67">
        <f t="shared" si="23"/>
        <v>0</v>
      </c>
      <c r="J173" s="33"/>
      <c r="K173" s="148"/>
      <c r="L173" s="5"/>
    </row>
    <row r="174" spans="1:12" s="10" customFormat="1" ht="52.5" customHeight="1">
      <c r="A174" s="83" t="s">
        <v>815</v>
      </c>
      <c r="B174" s="70" t="s">
        <v>15</v>
      </c>
      <c r="C174" s="69" t="s">
        <v>563</v>
      </c>
      <c r="D174" s="65" t="s">
        <v>832</v>
      </c>
      <c r="E174" s="65" t="s">
        <v>1096</v>
      </c>
      <c r="F174" s="65" t="s">
        <v>607</v>
      </c>
      <c r="G174" s="170">
        <v>530000</v>
      </c>
      <c r="H174" s="170">
        <v>0</v>
      </c>
      <c r="I174" s="67">
        <f t="shared" si="23"/>
        <v>0</v>
      </c>
      <c r="J174" s="33"/>
      <c r="K174" s="148"/>
      <c r="L174" s="5"/>
    </row>
    <row r="175" spans="1:12" s="10" customFormat="1" ht="54" customHeight="1">
      <c r="A175" s="83" t="s">
        <v>817</v>
      </c>
      <c r="B175" s="70" t="s">
        <v>884</v>
      </c>
      <c r="C175" s="69" t="s">
        <v>563</v>
      </c>
      <c r="D175" s="65" t="s">
        <v>832</v>
      </c>
      <c r="E175" s="65" t="s">
        <v>885</v>
      </c>
      <c r="F175" s="65"/>
      <c r="G175" s="109">
        <f>G176</f>
        <v>5000</v>
      </c>
      <c r="H175" s="109">
        <f t="shared" ref="H175" si="32">H176</f>
        <v>0</v>
      </c>
      <c r="I175" s="67">
        <f t="shared" si="23"/>
        <v>0</v>
      </c>
      <c r="J175" s="33"/>
      <c r="K175" s="148"/>
      <c r="L175" s="5"/>
    </row>
    <row r="176" spans="1:12" s="10" customFormat="1" ht="54" customHeight="1">
      <c r="A176" s="83" t="s">
        <v>818</v>
      </c>
      <c r="B176" s="70" t="s">
        <v>15</v>
      </c>
      <c r="C176" s="69" t="s">
        <v>563</v>
      </c>
      <c r="D176" s="65" t="s">
        <v>832</v>
      </c>
      <c r="E176" s="65" t="s">
        <v>885</v>
      </c>
      <c r="F176" s="65" t="s">
        <v>607</v>
      </c>
      <c r="G176" s="170">
        <v>5000</v>
      </c>
      <c r="H176" s="170">
        <v>0</v>
      </c>
      <c r="I176" s="67">
        <f t="shared" si="23"/>
        <v>0</v>
      </c>
      <c r="J176" s="33"/>
      <c r="K176" s="148"/>
      <c r="L176" s="5"/>
    </row>
    <row r="177" spans="1:12" s="10" customFormat="1" ht="82.5" customHeight="1">
      <c r="A177" s="83" t="s">
        <v>819</v>
      </c>
      <c r="B177" s="66" t="s">
        <v>1024</v>
      </c>
      <c r="C177" s="69" t="s">
        <v>563</v>
      </c>
      <c r="D177" s="65" t="s">
        <v>832</v>
      </c>
      <c r="E177" s="65" t="s">
        <v>416</v>
      </c>
      <c r="F177" s="65"/>
      <c r="G177" s="109">
        <f>G178+G180</f>
        <v>176000</v>
      </c>
      <c r="H177" s="109">
        <f t="shared" ref="H177" si="33">H178+H180</f>
        <v>45998</v>
      </c>
      <c r="I177" s="67">
        <f t="shared" si="23"/>
        <v>26.135227272727274</v>
      </c>
      <c r="J177" s="33"/>
      <c r="K177" s="148"/>
      <c r="L177" s="5"/>
    </row>
    <row r="178" spans="1:12" s="10" customFormat="1" ht="79.5" customHeight="1">
      <c r="A178" s="83" t="s">
        <v>820</v>
      </c>
      <c r="B178" s="70" t="s">
        <v>9</v>
      </c>
      <c r="C178" s="69" t="s">
        <v>563</v>
      </c>
      <c r="D178" s="65" t="s">
        <v>832</v>
      </c>
      <c r="E178" s="65" t="s">
        <v>432</v>
      </c>
      <c r="F178" s="65"/>
      <c r="G178" s="109">
        <f>G179</f>
        <v>126000</v>
      </c>
      <c r="H178" s="109">
        <f t="shared" ref="H178" si="34">H179</f>
        <v>45998</v>
      </c>
      <c r="I178" s="67">
        <f t="shared" si="23"/>
        <v>36.506349206349206</v>
      </c>
      <c r="J178" s="33"/>
      <c r="K178" s="148"/>
      <c r="L178" s="5"/>
    </row>
    <row r="179" spans="1:12" s="10" customFormat="1" ht="66.75" customHeight="1">
      <c r="A179" s="83" t="s">
        <v>821</v>
      </c>
      <c r="B179" s="70" t="s">
        <v>227</v>
      </c>
      <c r="C179" s="69" t="s">
        <v>563</v>
      </c>
      <c r="D179" s="65" t="s">
        <v>832</v>
      </c>
      <c r="E179" s="65" t="s">
        <v>432</v>
      </c>
      <c r="F179" s="65" t="s">
        <v>766</v>
      </c>
      <c r="G179" s="170">
        <v>126000</v>
      </c>
      <c r="H179" s="170">
        <v>45998</v>
      </c>
      <c r="I179" s="67">
        <f t="shared" si="23"/>
        <v>36.506349206349206</v>
      </c>
      <c r="J179" s="33"/>
      <c r="K179" s="148"/>
      <c r="L179" s="5"/>
    </row>
    <row r="180" spans="1:12" s="10" customFormat="1" ht="58.5" customHeight="1">
      <c r="A180" s="83" t="s">
        <v>822</v>
      </c>
      <c r="B180" s="80" t="s">
        <v>229</v>
      </c>
      <c r="C180" s="69" t="s">
        <v>563</v>
      </c>
      <c r="D180" s="65" t="s">
        <v>832</v>
      </c>
      <c r="E180" s="65" t="s">
        <v>228</v>
      </c>
      <c r="F180" s="65"/>
      <c r="G180" s="109">
        <f>G181</f>
        <v>50000</v>
      </c>
      <c r="H180" s="109">
        <f>H181</f>
        <v>0</v>
      </c>
      <c r="I180" s="67">
        <f t="shared" si="23"/>
        <v>0</v>
      </c>
      <c r="J180" s="33"/>
      <c r="K180" s="148"/>
      <c r="L180" s="5"/>
    </row>
    <row r="181" spans="1:12" s="10" customFormat="1" ht="66.75" customHeight="1">
      <c r="A181" s="83" t="s">
        <v>823</v>
      </c>
      <c r="B181" s="70" t="s">
        <v>227</v>
      </c>
      <c r="C181" s="69" t="s">
        <v>563</v>
      </c>
      <c r="D181" s="65" t="s">
        <v>832</v>
      </c>
      <c r="E181" s="65" t="s">
        <v>228</v>
      </c>
      <c r="F181" s="65" t="s">
        <v>766</v>
      </c>
      <c r="G181" s="170">
        <v>50000</v>
      </c>
      <c r="H181" s="170">
        <v>0</v>
      </c>
      <c r="I181" s="67">
        <f t="shared" si="23"/>
        <v>0</v>
      </c>
      <c r="J181" s="33"/>
      <c r="K181" s="148"/>
      <c r="L181" s="5"/>
    </row>
    <row r="182" spans="1:12" s="10" customFormat="1" ht="24" customHeight="1">
      <c r="A182" s="83" t="s">
        <v>824</v>
      </c>
      <c r="B182" s="63" t="s">
        <v>17</v>
      </c>
      <c r="C182" s="72" t="s">
        <v>563</v>
      </c>
      <c r="D182" s="62" t="s">
        <v>14</v>
      </c>
      <c r="E182" s="62"/>
      <c r="F182" s="62"/>
      <c r="G182" s="64">
        <f>G183+G190+G219+G249</f>
        <v>73605183.789999992</v>
      </c>
      <c r="H182" s="64">
        <f>H183+H190+H219+H249</f>
        <v>32527532.139999997</v>
      </c>
      <c r="I182" s="64">
        <f t="shared" si="23"/>
        <v>44.191903973506811</v>
      </c>
      <c r="J182" s="48"/>
      <c r="K182" s="148"/>
      <c r="L182" s="5"/>
    </row>
    <row r="183" spans="1:12" s="10" customFormat="1" ht="23.25" customHeight="1">
      <c r="A183" s="83" t="s">
        <v>825</v>
      </c>
      <c r="B183" s="63" t="s">
        <v>20</v>
      </c>
      <c r="C183" s="72" t="s">
        <v>563</v>
      </c>
      <c r="D183" s="62" t="s">
        <v>19</v>
      </c>
      <c r="E183" s="62"/>
      <c r="F183" s="62"/>
      <c r="G183" s="64">
        <f>G184</f>
        <v>1310480.28</v>
      </c>
      <c r="H183" s="64">
        <f>H184</f>
        <v>769634.47</v>
      </c>
      <c r="I183" s="64">
        <f t="shared" si="23"/>
        <v>58.729191254980194</v>
      </c>
      <c r="J183" s="33"/>
      <c r="K183" s="148"/>
      <c r="L183" s="5"/>
    </row>
    <row r="184" spans="1:12" s="10" customFormat="1" ht="68.25" customHeight="1">
      <c r="A184" s="83" t="s">
        <v>827</v>
      </c>
      <c r="B184" s="66" t="s">
        <v>1034</v>
      </c>
      <c r="C184" s="69" t="s">
        <v>563</v>
      </c>
      <c r="D184" s="65" t="s">
        <v>19</v>
      </c>
      <c r="E184" s="65" t="s">
        <v>433</v>
      </c>
      <c r="F184" s="65"/>
      <c r="G184" s="109">
        <f>G185</f>
        <v>1310480.28</v>
      </c>
      <c r="H184" s="109">
        <f>H185</f>
        <v>769634.47</v>
      </c>
      <c r="I184" s="67">
        <f t="shared" si="23"/>
        <v>58.729191254980194</v>
      </c>
      <c r="J184" s="33"/>
      <c r="K184" s="148"/>
      <c r="L184" s="5"/>
    </row>
    <row r="185" spans="1:12" s="10" customFormat="1" ht="51.75" customHeight="1">
      <c r="A185" s="83" t="s">
        <v>828</v>
      </c>
      <c r="B185" s="66" t="s">
        <v>1035</v>
      </c>
      <c r="C185" s="69" t="s">
        <v>563</v>
      </c>
      <c r="D185" s="65" t="s">
        <v>19</v>
      </c>
      <c r="E185" s="65" t="s">
        <v>434</v>
      </c>
      <c r="F185" s="65"/>
      <c r="G185" s="109">
        <f>G186+G188</f>
        <v>1310480.28</v>
      </c>
      <c r="H185" s="109">
        <f>H186+H188</f>
        <v>769634.47</v>
      </c>
      <c r="I185" s="67">
        <f t="shared" si="23"/>
        <v>58.729191254980194</v>
      </c>
      <c r="J185" s="33"/>
      <c r="K185" s="148"/>
      <c r="L185" s="5"/>
    </row>
    <row r="186" spans="1:12" s="10" customFormat="1" ht="45" customHeight="1">
      <c r="A186" s="83" t="s">
        <v>829</v>
      </c>
      <c r="B186" s="66" t="s">
        <v>356</v>
      </c>
      <c r="C186" s="69" t="s">
        <v>563</v>
      </c>
      <c r="D186" s="65" t="s">
        <v>19</v>
      </c>
      <c r="E186" s="65" t="s">
        <v>435</v>
      </c>
      <c r="F186" s="65"/>
      <c r="G186" s="109">
        <f>G187</f>
        <v>1226480.28</v>
      </c>
      <c r="H186" s="109">
        <f>H187</f>
        <v>769634.47</v>
      </c>
      <c r="I186" s="67">
        <f t="shared" si="23"/>
        <v>62.751475302970213</v>
      </c>
      <c r="J186" s="33"/>
      <c r="K186" s="148"/>
      <c r="L186" s="5"/>
    </row>
    <row r="187" spans="1:12" s="10" customFormat="1" ht="48" customHeight="1">
      <c r="A187" s="83" t="s">
        <v>830</v>
      </c>
      <c r="B187" s="70" t="s">
        <v>778</v>
      </c>
      <c r="C187" s="69" t="s">
        <v>563</v>
      </c>
      <c r="D187" s="65" t="s">
        <v>19</v>
      </c>
      <c r="E187" s="65" t="s">
        <v>435</v>
      </c>
      <c r="F187" s="65" t="s">
        <v>607</v>
      </c>
      <c r="G187" s="170">
        <v>1226480.28</v>
      </c>
      <c r="H187" s="170">
        <v>769634.47</v>
      </c>
      <c r="I187" s="67">
        <f t="shared" si="23"/>
        <v>62.751475302970213</v>
      </c>
      <c r="J187" s="33"/>
      <c r="K187" s="148"/>
      <c r="L187" s="5"/>
    </row>
    <row r="188" spans="1:12" s="10" customFormat="1" ht="48" customHeight="1">
      <c r="A188" s="83" t="s">
        <v>831</v>
      </c>
      <c r="B188" s="70" t="s">
        <v>1101</v>
      </c>
      <c r="C188" s="69" t="s">
        <v>563</v>
      </c>
      <c r="D188" s="65" t="s">
        <v>19</v>
      </c>
      <c r="E188" s="65" t="s">
        <v>1100</v>
      </c>
      <c r="F188" s="65"/>
      <c r="G188" s="109">
        <f>G189</f>
        <v>84000</v>
      </c>
      <c r="H188" s="109">
        <f t="shared" ref="H188" si="35">H189</f>
        <v>0</v>
      </c>
      <c r="I188" s="67">
        <f t="shared" si="23"/>
        <v>0</v>
      </c>
      <c r="J188" s="33"/>
      <c r="K188" s="148"/>
      <c r="L188" s="5"/>
    </row>
    <row r="189" spans="1:12" s="10" customFormat="1" ht="48" customHeight="1">
      <c r="A189" s="83" t="s">
        <v>972</v>
      </c>
      <c r="B189" s="70" t="s">
        <v>778</v>
      </c>
      <c r="C189" s="69" t="s">
        <v>563</v>
      </c>
      <c r="D189" s="65" t="s">
        <v>19</v>
      </c>
      <c r="E189" s="65" t="s">
        <v>1100</v>
      </c>
      <c r="F189" s="65" t="s">
        <v>607</v>
      </c>
      <c r="G189" s="170">
        <v>84000</v>
      </c>
      <c r="H189" s="170">
        <v>0</v>
      </c>
      <c r="I189" s="67">
        <f t="shared" si="23"/>
        <v>0</v>
      </c>
      <c r="J189" s="33"/>
      <c r="K189" s="148"/>
      <c r="L189" s="5"/>
    </row>
    <row r="190" spans="1:12" s="10" customFormat="1" ht="30" customHeight="1">
      <c r="A190" s="83" t="s">
        <v>973</v>
      </c>
      <c r="B190" s="63" t="s">
        <v>29</v>
      </c>
      <c r="C190" s="72" t="s">
        <v>563</v>
      </c>
      <c r="D190" s="62" t="s">
        <v>28</v>
      </c>
      <c r="E190" s="62"/>
      <c r="F190" s="62"/>
      <c r="G190" s="64">
        <f>G191+G214</f>
        <v>48092317.149999999</v>
      </c>
      <c r="H190" s="64">
        <f>H191+H214</f>
        <v>16235205.199999999</v>
      </c>
      <c r="I190" s="64">
        <f t="shared" si="23"/>
        <v>33.758417481450046</v>
      </c>
      <c r="J190" s="33"/>
      <c r="K190" s="148"/>
      <c r="L190" s="5"/>
    </row>
    <row r="191" spans="1:12" s="10" customFormat="1" ht="69" customHeight="1">
      <c r="A191" s="83" t="s">
        <v>834</v>
      </c>
      <c r="B191" s="66" t="s">
        <v>1036</v>
      </c>
      <c r="C191" s="69" t="s">
        <v>563</v>
      </c>
      <c r="D191" s="65" t="s">
        <v>28</v>
      </c>
      <c r="E191" s="65" t="s">
        <v>433</v>
      </c>
      <c r="F191" s="62"/>
      <c r="G191" s="67">
        <f>G192+G201+G209</f>
        <v>39845597.299999997</v>
      </c>
      <c r="H191" s="67">
        <f>H192+H201+H209</f>
        <v>10919485.35</v>
      </c>
      <c r="I191" s="67">
        <f t="shared" si="23"/>
        <v>27.404496581608527</v>
      </c>
      <c r="J191" s="33"/>
      <c r="K191" s="148"/>
      <c r="L191" s="5"/>
    </row>
    <row r="192" spans="1:12" s="10" customFormat="1" ht="63" customHeight="1">
      <c r="A192" s="83" t="s">
        <v>835</v>
      </c>
      <c r="B192" s="70" t="s">
        <v>1037</v>
      </c>
      <c r="C192" s="69" t="s">
        <v>563</v>
      </c>
      <c r="D192" s="65" t="s">
        <v>28</v>
      </c>
      <c r="E192" s="65" t="s">
        <v>436</v>
      </c>
      <c r="F192" s="65"/>
      <c r="G192" s="82">
        <f>G193+G195+G199+G197</f>
        <v>5588507.75</v>
      </c>
      <c r="H192" s="82">
        <f>H193+H195+H199+H197</f>
        <v>0</v>
      </c>
      <c r="I192" s="67">
        <f t="shared" si="23"/>
        <v>0</v>
      </c>
      <c r="J192" s="33"/>
      <c r="K192" s="148"/>
      <c r="L192" s="5"/>
    </row>
    <row r="193" spans="1:9" ht="31.5" customHeight="1">
      <c r="A193" s="83" t="s">
        <v>836</v>
      </c>
      <c r="B193" s="70" t="s">
        <v>367</v>
      </c>
      <c r="C193" s="69" t="s">
        <v>563</v>
      </c>
      <c r="D193" s="65" t="s">
        <v>28</v>
      </c>
      <c r="E193" s="65" t="s">
        <v>366</v>
      </c>
      <c r="F193" s="65"/>
      <c r="G193" s="82">
        <f>G194</f>
        <v>659767.75</v>
      </c>
      <c r="H193" s="82">
        <f>H194</f>
        <v>0</v>
      </c>
      <c r="I193" s="67">
        <f t="shared" si="23"/>
        <v>0</v>
      </c>
    </row>
    <row r="194" spans="1:9" ht="26.25" customHeight="1">
      <c r="A194" s="83" t="s">
        <v>1</v>
      </c>
      <c r="B194" s="70" t="s">
        <v>201</v>
      </c>
      <c r="C194" s="69" t="s">
        <v>563</v>
      </c>
      <c r="D194" s="65" t="s">
        <v>28</v>
      </c>
      <c r="E194" s="65" t="s">
        <v>366</v>
      </c>
      <c r="F194" s="65" t="s">
        <v>73</v>
      </c>
      <c r="G194" s="170">
        <v>659767.75</v>
      </c>
      <c r="H194" s="170">
        <v>0</v>
      </c>
      <c r="I194" s="67">
        <f t="shared" si="23"/>
        <v>0</v>
      </c>
    </row>
    <row r="195" spans="1:9" ht="69.75" customHeight="1">
      <c r="A195" s="83" t="s">
        <v>2</v>
      </c>
      <c r="B195" s="70" t="s">
        <v>932</v>
      </c>
      <c r="C195" s="69" t="s">
        <v>563</v>
      </c>
      <c r="D195" s="65" t="s">
        <v>28</v>
      </c>
      <c r="E195" s="65" t="s">
        <v>890</v>
      </c>
      <c r="F195" s="65"/>
      <c r="G195" s="82">
        <f>G196</f>
        <v>2468740</v>
      </c>
      <c r="H195" s="82">
        <f>H196</f>
        <v>0</v>
      </c>
      <c r="I195" s="67">
        <f t="shared" si="23"/>
        <v>0</v>
      </c>
    </row>
    <row r="196" spans="1:9" ht="30.75" customHeight="1">
      <c r="A196" s="83" t="s">
        <v>3</v>
      </c>
      <c r="B196" s="70" t="s">
        <v>201</v>
      </c>
      <c r="C196" s="69" t="s">
        <v>563</v>
      </c>
      <c r="D196" s="65" t="s">
        <v>28</v>
      </c>
      <c r="E196" s="65" t="s">
        <v>890</v>
      </c>
      <c r="F196" s="65" t="s">
        <v>73</v>
      </c>
      <c r="G196" s="170">
        <v>2468740</v>
      </c>
      <c r="H196" s="170">
        <v>0</v>
      </c>
      <c r="I196" s="67">
        <f t="shared" ref="I196:I258" si="36">H196/G196*100</f>
        <v>0</v>
      </c>
    </row>
    <row r="197" spans="1:9" ht="55.5" customHeight="1">
      <c r="A197" s="83" t="s">
        <v>4</v>
      </c>
      <c r="B197" s="70" t="s">
        <v>1105</v>
      </c>
      <c r="C197" s="69" t="s">
        <v>563</v>
      </c>
      <c r="D197" s="65" t="s">
        <v>28</v>
      </c>
      <c r="E197" s="65" t="s">
        <v>1095</v>
      </c>
      <c r="F197" s="65"/>
      <c r="G197" s="82">
        <f>G198</f>
        <v>500000</v>
      </c>
      <c r="H197" s="82">
        <f t="shared" ref="H197" si="37">H198</f>
        <v>0</v>
      </c>
      <c r="I197" s="67">
        <f t="shared" si="36"/>
        <v>0</v>
      </c>
    </row>
    <row r="198" spans="1:9" ht="30.75" customHeight="1">
      <c r="A198" s="83" t="s">
        <v>6</v>
      </c>
      <c r="B198" s="70" t="s">
        <v>201</v>
      </c>
      <c r="C198" s="69" t="s">
        <v>563</v>
      </c>
      <c r="D198" s="65" t="s">
        <v>28</v>
      </c>
      <c r="E198" s="65" t="s">
        <v>1095</v>
      </c>
      <c r="F198" s="65" t="s">
        <v>73</v>
      </c>
      <c r="G198" s="170">
        <v>500000</v>
      </c>
      <c r="H198" s="170">
        <v>0</v>
      </c>
      <c r="I198" s="67">
        <f t="shared" si="36"/>
        <v>0</v>
      </c>
    </row>
    <row r="199" spans="1:9" ht="50.25" customHeight="1">
      <c r="A199" s="83" t="s">
        <v>7</v>
      </c>
      <c r="B199" s="70" t="s">
        <v>941</v>
      </c>
      <c r="C199" s="69" t="s">
        <v>563</v>
      </c>
      <c r="D199" s="65" t="s">
        <v>28</v>
      </c>
      <c r="E199" s="65" t="s">
        <v>940</v>
      </c>
      <c r="F199" s="65"/>
      <c r="G199" s="82">
        <f>G200</f>
        <v>1960000</v>
      </c>
      <c r="H199" s="82">
        <f>H200</f>
        <v>0</v>
      </c>
      <c r="I199" s="67">
        <f t="shared" si="36"/>
        <v>0</v>
      </c>
    </row>
    <row r="200" spans="1:9" ht="43.5" customHeight="1">
      <c r="A200" s="83" t="s">
        <v>8</v>
      </c>
      <c r="B200" s="70" t="s">
        <v>778</v>
      </c>
      <c r="C200" s="69" t="s">
        <v>563</v>
      </c>
      <c r="D200" s="65" t="s">
        <v>28</v>
      </c>
      <c r="E200" s="65" t="s">
        <v>940</v>
      </c>
      <c r="F200" s="65" t="s">
        <v>607</v>
      </c>
      <c r="G200" s="170">
        <v>1960000</v>
      </c>
      <c r="H200" s="170">
        <v>0</v>
      </c>
      <c r="I200" s="67">
        <f t="shared" si="36"/>
        <v>0</v>
      </c>
    </row>
    <row r="201" spans="1:9" ht="55.5" customHeight="1">
      <c r="A201" s="83" t="s">
        <v>10</v>
      </c>
      <c r="B201" s="70" t="s">
        <v>187</v>
      </c>
      <c r="C201" s="69" t="s">
        <v>563</v>
      </c>
      <c r="D201" s="65" t="s">
        <v>28</v>
      </c>
      <c r="E201" s="65" t="s">
        <v>714</v>
      </c>
      <c r="F201" s="65"/>
      <c r="G201" s="82">
        <f>G204+G202+G207</f>
        <v>33185026.390000001</v>
      </c>
      <c r="H201" s="82">
        <f>H204+H202+H207</f>
        <v>10919485.35</v>
      </c>
      <c r="I201" s="67">
        <f t="shared" si="36"/>
        <v>32.904856611144609</v>
      </c>
    </row>
    <row r="202" spans="1:9" ht="27" customHeight="1">
      <c r="A202" s="83" t="s">
        <v>11</v>
      </c>
      <c r="B202" s="70" t="s">
        <v>1080</v>
      </c>
      <c r="C202" s="69" t="s">
        <v>563</v>
      </c>
      <c r="D202" s="65" t="s">
        <v>28</v>
      </c>
      <c r="E202" s="65" t="s">
        <v>1081</v>
      </c>
      <c r="F202" s="65"/>
      <c r="G202" s="82">
        <f>G203</f>
        <v>439800</v>
      </c>
      <c r="H202" s="82">
        <f>H203</f>
        <v>439800</v>
      </c>
      <c r="I202" s="67">
        <f t="shared" si="36"/>
        <v>100</v>
      </c>
    </row>
    <row r="203" spans="1:9" ht="37.5" customHeight="1">
      <c r="A203" s="83" t="s">
        <v>12</v>
      </c>
      <c r="B203" s="70" t="s">
        <v>908</v>
      </c>
      <c r="C203" s="69" t="s">
        <v>563</v>
      </c>
      <c r="D203" s="65" t="s">
        <v>28</v>
      </c>
      <c r="E203" s="65" t="s">
        <v>1081</v>
      </c>
      <c r="F203" s="65" t="s">
        <v>607</v>
      </c>
      <c r="G203" s="170">
        <v>439800</v>
      </c>
      <c r="H203" s="170">
        <v>439800</v>
      </c>
      <c r="I203" s="67">
        <f t="shared" si="36"/>
        <v>100</v>
      </c>
    </row>
    <row r="204" spans="1:9" ht="52.5" customHeight="1">
      <c r="A204" s="83" t="s">
        <v>13</v>
      </c>
      <c r="B204" s="66" t="s">
        <v>715</v>
      </c>
      <c r="C204" s="69" t="s">
        <v>563</v>
      </c>
      <c r="D204" s="65" t="s">
        <v>28</v>
      </c>
      <c r="E204" s="65" t="s">
        <v>716</v>
      </c>
      <c r="F204" s="65"/>
      <c r="G204" s="82">
        <f>G206+G205</f>
        <v>9713576.25</v>
      </c>
      <c r="H204" s="82">
        <f>H206+H205</f>
        <v>1638121.4100000001</v>
      </c>
      <c r="I204" s="67">
        <f t="shared" si="36"/>
        <v>16.864246162683905</v>
      </c>
    </row>
    <row r="205" spans="1:9" ht="45" customHeight="1">
      <c r="A205" s="83" t="s">
        <v>18</v>
      </c>
      <c r="B205" s="70" t="s">
        <v>908</v>
      </c>
      <c r="C205" s="69" t="s">
        <v>563</v>
      </c>
      <c r="D205" s="65" t="s">
        <v>28</v>
      </c>
      <c r="E205" s="65" t="s">
        <v>716</v>
      </c>
      <c r="F205" s="65" t="s">
        <v>607</v>
      </c>
      <c r="G205" s="170">
        <v>165232.25</v>
      </c>
      <c r="H205" s="170">
        <v>164994.6</v>
      </c>
      <c r="I205" s="67">
        <f t="shared" si="36"/>
        <v>99.856172145570852</v>
      </c>
    </row>
    <row r="206" spans="1:9" ht="35.25" customHeight="1">
      <c r="A206" s="83" t="s">
        <v>21</v>
      </c>
      <c r="B206" s="70" t="s">
        <v>201</v>
      </c>
      <c r="C206" s="69" t="s">
        <v>563</v>
      </c>
      <c r="D206" s="65" t="s">
        <v>28</v>
      </c>
      <c r="E206" s="65" t="s">
        <v>716</v>
      </c>
      <c r="F206" s="65" t="s">
        <v>73</v>
      </c>
      <c r="G206" s="170">
        <v>9548344</v>
      </c>
      <c r="H206" s="170">
        <v>1473126.81</v>
      </c>
      <c r="I206" s="67">
        <f t="shared" si="36"/>
        <v>15.428086901770611</v>
      </c>
    </row>
    <row r="207" spans="1:9" ht="96.75" customHeight="1">
      <c r="A207" s="83" t="s">
        <v>22</v>
      </c>
      <c r="B207" s="74" t="s">
        <v>1093</v>
      </c>
      <c r="C207" s="69" t="s">
        <v>563</v>
      </c>
      <c r="D207" s="65" t="s">
        <v>28</v>
      </c>
      <c r="E207" s="65" t="s">
        <v>1094</v>
      </c>
      <c r="F207" s="65"/>
      <c r="G207" s="82">
        <f>G208</f>
        <v>23031650.140000001</v>
      </c>
      <c r="H207" s="82">
        <f>H208</f>
        <v>8841563.9399999995</v>
      </c>
      <c r="I207" s="67">
        <f t="shared" si="36"/>
        <v>38.388755847955927</v>
      </c>
    </row>
    <row r="208" spans="1:9" ht="35.25" customHeight="1">
      <c r="A208" s="83" t="s">
        <v>23</v>
      </c>
      <c r="B208" s="70" t="s">
        <v>201</v>
      </c>
      <c r="C208" s="69" t="s">
        <v>563</v>
      </c>
      <c r="D208" s="65" t="s">
        <v>28</v>
      </c>
      <c r="E208" s="65" t="s">
        <v>1094</v>
      </c>
      <c r="F208" s="65" t="s">
        <v>73</v>
      </c>
      <c r="G208" s="170">
        <v>23031650.140000001</v>
      </c>
      <c r="H208" s="170">
        <v>8841563.9399999995</v>
      </c>
      <c r="I208" s="67">
        <f t="shared" si="36"/>
        <v>38.388755847955927</v>
      </c>
    </row>
    <row r="209" spans="1:12" ht="29.25" customHeight="1">
      <c r="A209" s="83" t="s">
        <v>24</v>
      </c>
      <c r="B209" s="70" t="s">
        <v>1052</v>
      </c>
      <c r="C209" s="69" t="s">
        <v>563</v>
      </c>
      <c r="D209" s="65" t="s">
        <v>28</v>
      </c>
      <c r="E209" s="65" t="s">
        <v>1053</v>
      </c>
      <c r="F209" s="65"/>
      <c r="G209" s="82">
        <f>G210+G212</f>
        <v>1072063.1599999999</v>
      </c>
      <c r="H209" s="82">
        <f t="shared" ref="H209" si="38">H210+H212</f>
        <v>0</v>
      </c>
      <c r="I209" s="67">
        <f t="shared" si="36"/>
        <v>0</v>
      </c>
    </row>
    <row r="210" spans="1:12" ht="52.5" customHeight="1">
      <c r="A210" s="83" t="s">
        <v>25</v>
      </c>
      <c r="B210" s="70" t="s">
        <v>1056</v>
      </c>
      <c r="C210" s="69" t="s">
        <v>563</v>
      </c>
      <c r="D210" s="65" t="s">
        <v>28</v>
      </c>
      <c r="E210" s="65" t="s">
        <v>1054</v>
      </c>
      <c r="F210" s="65"/>
      <c r="G210" s="82">
        <f>G211</f>
        <v>53603.16</v>
      </c>
      <c r="H210" s="82">
        <f t="shared" ref="H210" si="39">H211</f>
        <v>0</v>
      </c>
      <c r="I210" s="67">
        <f t="shared" si="36"/>
        <v>0</v>
      </c>
    </row>
    <row r="211" spans="1:12" ht="38.25" customHeight="1">
      <c r="A211" s="83" t="s">
        <v>26</v>
      </c>
      <c r="B211" s="70" t="s">
        <v>908</v>
      </c>
      <c r="C211" s="69" t="s">
        <v>563</v>
      </c>
      <c r="D211" s="65" t="s">
        <v>28</v>
      </c>
      <c r="E211" s="65" t="s">
        <v>1054</v>
      </c>
      <c r="F211" s="65" t="s">
        <v>607</v>
      </c>
      <c r="G211" s="170">
        <v>53603.16</v>
      </c>
      <c r="H211" s="170">
        <v>0</v>
      </c>
      <c r="I211" s="67">
        <f t="shared" si="36"/>
        <v>0</v>
      </c>
    </row>
    <row r="212" spans="1:12" ht="49.5" customHeight="1">
      <c r="A212" s="83" t="s">
        <v>27</v>
      </c>
      <c r="B212" s="70" t="s">
        <v>1057</v>
      </c>
      <c r="C212" s="69" t="s">
        <v>563</v>
      </c>
      <c r="D212" s="65" t="s">
        <v>28</v>
      </c>
      <c r="E212" s="65" t="s">
        <v>1055</v>
      </c>
      <c r="F212" s="65"/>
      <c r="G212" s="82">
        <f>G213</f>
        <v>1018460</v>
      </c>
      <c r="H212" s="82">
        <f t="shared" ref="H212" si="40">H213</f>
        <v>0</v>
      </c>
      <c r="I212" s="67">
        <f t="shared" si="36"/>
        <v>0</v>
      </c>
    </row>
    <row r="213" spans="1:12" ht="35.25" customHeight="1">
      <c r="A213" s="83" t="s">
        <v>30</v>
      </c>
      <c r="B213" s="70" t="s">
        <v>908</v>
      </c>
      <c r="C213" s="69" t="s">
        <v>563</v>
      </c>
      <c r="D213" s="65" t="s">
        <v>28</v>
      </c>
      <c r="E213" s="65" t="s">
        <v>1055</v>
      </c>
      <c r="F213" s="65" t="s">
        <v>607</v>
      </c>
      <c r="G213" s="170">
        <v>1018460</v>
      </c>
      <c r="H213" s="170">
        <v>0</v>
      </c>
      <c r="I213" s="67">
        <f t="shared" si="36"/>
        <v>0</v>
      </c>
    </row>
    <row r="214" spans="1:12" ht="32.25" customHeight="1">
      <c r="A214" s="83" t="s">
        <v>31</v>
      </c>
      <c r="B214" s="66" t="s">
        <v>596</v>
      </c>
      <c r="C214" s="69" t="s">
        <v>563</v>
      </c>
      <c r="D214" s="65" t="s">
        <v>28</v>
      </c>
      <c r="E214" s="65" t="s">
        <v>397</v>
      </c>
      <c r="F214" s="65"/>
      <c r="G214" s="82">
        <f>G217+G215</f>
        <v>8246719.8499999996</v>
      </c>
      <c r="H214" s="82">
        <f>H217+H215</f>
        <v>5315719.8499999996</v>
      </c>
      <c r="I214" s="67">
        <f t="shared" si="36"/>
        <v>64.458596225989169</v>
      </c>
    </row>
    <row r="215" spans="1:12" ht="50.25" customHeight="1">
      <c r="A215" s="83" t="s">
        <v>32</v>
      </c>
      <c r="B215" s="70" t="s">
        <v>942</v>
      </c>
      <c r="C215" s="69" t="s">
        <v>563</v>
      </c>
      <c r="D215" s="65" t="s">
        <v>28</v>
      </c>
      <c r="E215" s="65" t="s">
        <v>943</v>
      </c>
      <c r="F215" s="65"/>
      <c r="G215" s="82">
        <f>G216</f>
        <v>5315719.8499999996</v>
      </c>
      <c r="H215" s="82">
        <f>H216</f>
        <v>5315719.8499999996</v>
      </c>
      <c r="I215" s="67">
        <f t="shared" si="36"/>
        <v>100</v>
      </c>
    </row>
    <row r="216" spans="1:12" ht="37.5" customHeight="1">
      <c r="A216" s="83" t="s">
        <v>33</v>
      </c>
      <c r="B216" s="66" t="s">
        <v>848</v>
      </c>
      <c r="C216" s="69" t="s">
        <v>563</v>
      </c>
      <c r="D216" s="65" t="s">
        <v>28</v>
      </c>
      <c r="E216" s="65" t="s">
        <v>943</v>
      </c>
      <c r="F216" s="65" t="s">
        <v>623</v>
      </c>
      <c r="G216" s="170">
        <v>5315719.8499999996</v>
      </c>
      <c r="H216" s="170">
        <v>5315719.8499999996</v>
      </c>
      <c r="I216" s="67">
        <f t="shared" si="36"/>
        <v>100</v>
      </c>
    </row>
    <row r="217" spans="1:12" ht="91.5" customHeight="1">
      <c r="A217" s="83" t="s">
        <v>34</v>
      </c>
      <c r="B217" s="70" t="s">
        <v>80</v>
      </c>
      <c r="C217" s="69" t="s">
        <v>563</v>
      </c>
      <c r="D217" s="65" t="s">
        <v>28</v>
      </c>
      <c r="E217" s="65" t="s">
        <v>444</v>
      </c>
      <c r="F217" s="65"/>
      <c r="G217" s="82">
        <f t="shared" ref="G217:H217" si="41">G218</f>
        <v>2931000</v>
      </c>
      <c r="H217" s="82">
        <f t="shared" si="41"/>
        <v>0</v>
      </c>
      <c r="I217" s="67">
        <f t="shared" si="36"/>
        <v>0</v>
      </c>
    </row>
    <row r="218" spans="1:12" ht="69" customHeight="1">
      <c r="A218" s="83" t="s">
        <v>35</v>
      </c>
      <c r="B218" s="70" t="s">
        <v>227</v>
      </c>
      <c r="C218" s="69" t="s">
        <v>563</v>
      </c>
      <c r="D218" s="65" t="s">
        <v>28</v>
      </c>
      <c r="E218" s="65" t="s">
        <v>444</v>
      </c>
      <c r="F218" s="65" t="s">
        <v>766</v>
      </c>
      <c r="G218" s="170">
        <v>2931000</v>
      </c>
      <c r="H218" s="170">
        <v>0</v>
      </c>
      <c r="I218" s="67">
        <f t="shared" si="36"/>
        <v>0</v>
      </c>
    </row>
    <row r="219" spans="1:12" ht="31.5" customHeight="1">
      <c r="A219" s="83" t="s">
        <v>132</v>
      </c>
      <c r="B219" s="63" t="s">
        <v>42</v>
      </c>
      <c r="C219" s="72" t="s">
        <v>563</v>
      </c>
      <c r="D219" s="62" t="s">
        <v>41</v>
      </c>
      <c r="E219" s="62"/>
      <c r="F219" s="62"/>
      <c r="G219" s="64">
        <f>G220+G242+G246</f>
        <v>23644386.359999999</v>
      </c>
      <c r="H219" s="64">
        <f>H220+H242+H246</f>
        <v>15177492.469999999</v>
      </c>
      <c r="I219" s="64">
        <f t="shared" si="36"/>
        <v>64.190680353947656</v>
      </c>
      <c r="J219" s="31"/>
    </row>
    <row r="220" spans="1:12" ht="66" customHeight="1">
      <c r="A220" s="83" t="s">
        <v>36</v>
      </c>
      <c r="B220" s="66" t="s">
        <v>1036</v>
      </c>
      <c r="C220" s="69" t="s">
        <v>563</v>
      </c>
      <c r="D220" s="65" t="s">
        <v>41</v>
      </c>
      <c r="E220" s="65" t="s">
        <v>433</v>
      </c>
      <c r="F220" s="65"/>
      <c r="G220" s="67">
        <f>G221+G238</f>
        <v>20421692.66</v>
      </c>
      <c r="H220" s="67">
        <f>H221+H238</f>
        <v>12993990.77</v>
      </c>
      <c r="I220" s="67">
        <f t="shared" si="36"/>
        <v>63.628372957797708</v>
      </c>
    </row>
    <row r="221" spans="1:12" s="10" customFormat="1" ht="45" customHeight="1">
      <c r="A221" s="83" t="s">
        <v>37</v>
      </c>
      <c r="B221" s="70" t="s">
        <v>1038</v>
      </c>
      <c r="C221" s="69" t="s">
        <v>563</v>
      </c>
      <c r="D221" s="65" t="s">
        <v>41</v>
      </c>
      <c r="E221" s="65" t="s">
        <v>437</v>
      </c>
      <c r="F221" s="65"/>
      <c r="G221" s="109">
        <f>G222+G224+G228+G230+G232+G226+G236+G234</f>
        <v>18853019.66</v>
      </c>
      <c r="H221" s="109">
        <f>H222+H224+H228+H230+H232+H226+H236+H234</f>
        <v>12993990.77</v>
      </c>
      <c r="I221" s="67">
        <f t="shared" si="36"/>
        <v>68.922597039290409</v>
      </c>
      <c r="J221" s="33"/>
      <c r="K221" s="148"/>
      <c r="L221" s="5"/>
    </row>
    <row r="222" spans="1:12" ht="44.25" customHeight="1">
      <c r="A222" s="83" t="s">
        <v>38</v>
      </c>
      <c r="B222" s="66" t="s">
        <v>46</v>
      </c>
      <c r="C222" s="69" t="s">
        <v>563</v>
      </c>
      <c r="D222" s="65" t="s">
        <v>41</v>
      </c>
      <c r="E222" s="65" t="s">
        <v>438</v>
      </c>
      <c r="F222" s="65"/>
      <c r="G222" s="109">
        <f>G223</f>
        <v>8000000</v>
      </c>
      <c r="H222" s="109">
        <f>H223</f>
        <v>6198284.5199999996</v>
      </c>
      <c r="I222" s="67">
        <f t="shared" si="36"/>
        <v>77.478556499999996</v>
      </c>
    </row>
    <row r="223" spans="1:12" ht="48" customHeight="1">
      <c r="A223" s="83" t="s">
        <v>39</v>
      </c>
      <c r="B223" s="70" t="s">
        <v>15</v>
      </c>
      <c r="C223" s="69" t="s">
        <v>563</v>
      </c>
      <c r="D223" s="65" t="s">
        <v>41</v>
      </c>
      <c r="E223" s="65" t="s">
        <v>438</v>
      </c>
      <c r="F223" s="65" t="s">
        <v>607</v>
      </c>
      <c r="G223" s="170">
        <v>8000000</v>
      </c>
      <c r="H223" s="170">
        <v>6198284.5199999996</v>
      </c>
      <c r="I223" s="67">
        <f t="shared" si="36"/>
        <v>77.478556499999996</v>
      </c>
    </row>
    <row r="224" spans="1:12" ht="42" customHeight="1">
      <c r="A224" s="83" t="s">
        <v>40</v>
      </c>
      <c r="B224" s="66" t="s">
        <v>51</v>
      </c>
      <c r="C224" s="69" t="s">
        <v>563</v>
      </c>
      <c r="D224" s="65" t="s">
        <v>41</v>
      </c>
      <c r="E224" s="65" t="s">
        <v>439</v>
      </c>
      <c r="F224" s="65"/>
      <c r="G224" s="109">
        <f>G225</f>
        <v>3000000</v>
      </c>
      <c r="H224" s="109">
        <f>H225</f>
        <v>1243750</v>
      </c>
      <c r="I224" s="67">
        <f t="shared" si="36"/>
        <v>41.458333333333336</v>
      </c>
    </row>
    <row r="225" spans="1:9" ht="45.75" customHeight="1">
      <c r="A225" s="83" t="s">
        <v>43</v>
      </c>
      <c r="B225" s="70" t="s">
        <v>15</v>
      </c>
      <c r="C225" s="69" t="s">
        <v>563</v>
      </c>
      <c r="D225" s="65" t="s">
        <v>41</v>
      </c>
      <c r="E225" s="65" t="s">
        <v>439</v>
      </c>
      <c r="F225" s="65" t="s">
        <v>607</v>
      </c>
      <c r="G225" s="170">
        <v>3000000</v>
      </c>
      <c r="H225" s="170">
        <v>1243750</v>
      </c>
      <c r="I225" s="67">
        <f t="shared" si="36"/>
        <v>41.458333333333336</v>
      </c>
    </row>
    <row r="226" spans="1:9" ht="45.75" customHeight="1">
      <c r="A226" s="83" t="s">
        <v>44</v>
      </c>
      <c r="B226" s="70" t="s">
        <v>886</v>
      </c>
      <c r="C226" s="69" t="s">
        <v>563</v>
      </c>
      <c r="D226" s="65" t="s">
        <v>41</v>
      </c>
      <c r="E226" s="65" t="s">
        <v>887</v>
      </c>
      <c r="F226" s="65"/>
      <c r="G226" s="109">
        <f>G227</f>
        <v>524370</v>
      </c>
      <c r="H226" s="109">
        <f>H227</f>
        <v>259606.78</v>
      </c>
      <c r="I226" s="67">
        <f t="shared" si="36"/>
        <v>49.508320460743363</v>
      </c>
    </row>
    <row r="227" spans="1:9" ht="57.75" customHeight="1">
      <c r="A227" s="83" t="s">
        <v>45</v>
      </c>
      <c r="B227" s="70" t="s">
        <v>608</v>
      </c>
      <c r="C227" s="69" t="s">
        <v>563</v>
      </c>
      <c r="D227" s="65" t="s">
        <v>41</v>
      </c>
      <c r="E227" s="65" t="s">
        <v>887</v>
      </c>
      <c r="F227" s="65" t="s">
        <v>607</v>
      </c>
      <c r="G227" s="170">
        <v>524370</v>
      </c>
      <c r="H227" s="170">
        <v>259606.78</v>
      </c>
      <c r="I227" s="67">
        <f t="shared" si="36"/>
        <v>49.508320460743363</v>
      </c>
    </row>
    <row r="228" spans="1:9" ht="50.25" customHeight="1">
      <c r="A228" s="83" t="s">
        <v>47</v>
      </c>
      <c r="B228" s="70" t="s">
        <v>364</v>
      </c>
      <c r="C228" s="69" t="s">
        <v>563</v>
      </c>
      <c r="D228" s="65" t="s">
        <v>41</v>
      </c>
      <c r="E228" s="65" t="s">
        <v>365</v>
      </c>
      <c r="F228" s="65"/>
      <c r="G228" s="109">
        <f>G229</f>
        <v>60000</v>
      </c>
      <c r="H228" s="109">
        <f>H229</f>
        <v>0</v>
      </c>
      <c r="I228" s="67">
        <f t="shared" si="36"/>
        <v>0</v>
      </c>
    </row>
    <row r="229" spans="1:9" ht="60" customHeight="1">
      <c r="A229" s="83" t="s">
        <v>48</v>
      </c>
      <c r="B229" s="70" t="s">
        <v>608</v>
      </c>
      <c r="C229" s="69" t="s">
        <v>563</v>
      </c>
      <c r="D229" s="65" t="s">
        <v>41</v>
      </c>
      <c r="E229" s="65" t="s">
        <v>365</v>
      </c>
      <c r="F229" s="65" t="s">
        <v>607</v>
      </c>
      <c r="G229" s="170">
        <v>60000</v>
      </c>
      <c r="H229" s="170">
        <v>0</v>
      </c>
      <c r="I229" s="67">
        <f t="shared" si="36"/>
        <v>0</v>
      </c>
    </row>
    <row r="230" spans="1:9" ht="50.25" customHeight="1">
      <c r="A230" s="83" t="s">
        <v>49</v>
      </c>
      <c r="B230" s="66" t="s">
        <v>64</v>
      </c>
      <c r="C230" s="69" t="s">
        <v>563</v>
      </c>
      <c r="D230" s="65" t="s">
        <v>41</v>
      </c>
      <c r="E230" s="65" t="s">
        <v>440</v>
      </c>
      <c r="F230" s="65"/>
      <c r="G230" s="109">
        <f>G231</f>
        <v>500000</v>
      </c>
      <c r="H230" s="109">
        <f>H231</f>
        <v>121483.7</v>
      </c>
      <c r="I230" s="67">
        <f t="shared" si="36"/>
        <v>24.29674</v>
      </c>
    </row>
    <row r="231" spans="1:9" ht="48.75" customHeight="1">
      <c r="A231" s="83" t="s">
        <v>50</v>
      </c>
      <c r="B231" s="70" t="s">
        <v>15</v>
      </c>
      <c r="C231" s="69" t="s">
        <v>563</v>
      </c>
      <c r="D231" s="65" t="s">
        <v>41</v>
      </c>
      <c r="E231" s="65" t="s">
        <v>440</v>
      </c>
      <c r="F231" s="65" t="s">
        <v>607</v>
      </c>
      <c r="G231" s="170">
        <v>500000</v>
      </c>
      <c r="H231" s="170">
        <v>121483.7</v>
      </c>
      <c r="I231" s="67">
        <f t="shared" si="36"/>
        <v>24.29674</v>
      </c>
    </row>
    <row r="232" spans="1:9" ht="48" customHeight="1">
      <c r="A232" s="83" t="s">
        <v>52</v>
      </c>
      <c r="B232" s="66" t="s">
        <v>67</v>
      </c>
      <c r="C232" s="69" t="s">
        <v>563</v>
      </c>
      <c r="D232" s="65" t="s">
        <v>41</v>
      </c>
      <c r="E232" s="65" t="s">
        <v>441</v>
      </c>
      <c r="F232" s="65"/>
      <c r="G232" s="109">
        <f>G233</f>
        <v>2700000</v>
      </c>
      <c r="H232" s="109">
        <f>H233</f>
        <v>1548612.95</v>
      </c>
      <c r="I232" s="67">
        <f t="shared" si="36"/>
        <v>57.356035185185185</v>
      </c>
    </row>
    <row r="233" spans="1:9" ht="71.25" customHeight="1">
      <c r="A233" s="83" t="s">
        <v>53</v>
      </c>
      <c r="B233" s="70" t="s">
        <v>227</v>
      </c>
      <c r="C233" s="69" t="s">
        <v>563</v>
      </c>
      <c r="D233" s="65" t="s">
        <v>41</v>
      </c>
      <c r="E233" s="65" t="s">
        <v>441</v>
      </c>
      <c r="F233" s="65" t="s">
        <v>766</v>
      </c>
      <c r="G233" s="170">
        <v>2700000</v>
      </c>
      <c r="H233" s="170">
        <v>1548612.95</v>
      </c>
      <c r="I233" s="67">
        <f t="shared" si="36"/>
        <v>57.356035185185185</v>
      </c>
    </row>
    <row r="234" spans="1:9" ht="36" customHeight="1">
      <c r="A234" s="83" t="s">
        <v>54</v>
      </c>
      <c r="B234" s="70" t="s">
        <v>1019</v>
      </c>
      <c r="C234" s="69" t="s">
        <v>563</v>
      </c>
      <c r="D234" s="65" t="s">
        <v>41</v>
      </c>
      <c r="E234" s="65" t="s">
        <v>1046</v>
      </c>
      <c r="F234" s="65"/>
      <c r="G234" s="109">
        <f>G235</f>
        <v>3622252.82</v>
      </c>
      <c r="H234" s="109">
        <f t="shared" ref="H234" si="42">H235</f>
        <v>3622252.82</v>
      </c>
      <c r="I234" s="67">
        <f t="shared" si="36"/>
        <v>100</v>
      </c>
    </row>
    <row r="235" spans="1:9" ht="31.5" customHeight="1">
      <c r="A235" s="83" t="s">
        <v>55</v>
      </c>
      <c r="B235" s="70" t="s">
        <v>201</v>
      </c>
      <c r="C235" s="69" t="s">
        <v>563</v>
      </c>
      <c r="D235" s="65" t="s">
        <v>41</v>
      </c>
      <c r="E235" s="65" t="s">
        <v>1046</v>
      </c>
      <c r="F235" s="65" t="s">
        <v>73</v>
      </c>
      <c r="G235" s="170">
        <v>3622252.82</v>
      </c>
      <c r="H235" s="170">
        <v>3622252.82</v>
      </c>
      <c r="I235" s="67">
        <f t="shared" si="36"/>
        <v>100</v>
      </c>
    </row>
    <row r="236" spans="1:9" ht="34.5" customHeight="1">
      <c r="A236" s="83" t="s">
        <v>56</v>
      </c>
      <c r="B236" s="70" t="s">
        <v>945</v>
      </c>
      <c r="C236" s="69" t="s">
        <v>563</v>
      </c>
      <c r="D236" s="65" t="s">
        <v>41</v>
      </c>
      <c r="E236" s="65" t="s">
        <v>944</v>
      </c>
      <c r="F236" s="65"/>
      <c r="G236" s="109">
        <f>G237</f>
        <v>446396.84</v>
      </c>
      <c r="H236" s="109">
        <f t="shared" ref="H236" si="43">H237</f>
        <v>0</v>
      </c>
      <c r="I236" s="67">
        <f t="shared" si="36"/>
        <v>0</v>
      </c>
    </row>
    <row r="237" spans="1:9" ht="58.5" customHeight="1">
      <c r="A237" s="83" t="s">
        <v>57</v>
      </c>
      <c r="B237" s="70" t="s">
        <v>15</v>
      </c>
      <c r="C237" s="69" t="s">
        <v>563</v>
      </c>
      <c r="D237" s="65" t="s">
        <v>41</v>
      </c>
      <c r="E237" s="65" t="s">
        <v>944</v>
      </c>
      <c r="F237" s="65" t="s">
        <v>607</v>
      </c>
      <c r="G237" s="170">
        <v>446396.84</v>
      </c>
      <c r="H237" s="170">
        <v>0</v>
      </c>
      <c r="I237" s="67">
        <f t="shared" si="36"/>
        <v>0</v>
      </c>
    </row>
    <row r="238" spans="1:9" ht="56.25" customHeight="1">
      <c r="A238" s="83" t="s">
        <v>58</v>
      </c>
      <c r="B238" s="70" t="s">
        <v>1039</v>
      </c>
      <c r="C238" s="69" t="s">
        <v>563</v>
      </c>
      <c r="D238" s="65" t="s">
        <v>41</v>
      </c>
      <c r="E238" s="65" t="s">
        <v>442</v>
      </c>
      <c r="F238" s="65"/>
      <c r="G238" s="109">
        <f>G239</f>
        <v>1568673</v>
      </c>
      <c r="H238" s="109">
        <f>H239</f>
        <v>0</v>
      </c>
      <c r="I238" s="67">
        <f t="shared" si="36"/>
        <v>0</v>
      </c>
    </row>
    <row r="239" spans="1:9" ht="39.75" customHeight="1">
      <c r="A239" s="83" t="s">
        <v>59</v>
      </c>
      <c r="B239" s="70" t="s">
        <v>286</v>
      </c>
      <c r="C239" s="69" t="s">
        <v>563</v>
      </c>
      <c r="D239" s="65" t="s">
        <v>41</v>
      </c>
      <c r="E239" s="65" t="s">
        <v>443</v>
      </c>
      <c r="F239" s="65"/>
      <c r="G239" s="109">
        <f>G241+G240</f>
        <v>1568673</v>
      </c>
      <c r="H239" s="109">
        <f>H241+H240</f>
        <v>0</v>
      </c>
      <c r="I239" s="67">
        <f t="shared" si="36"/>
        <v>0</v>
      </c>
    </row>
    <row r="240" spans="1:9" ht="51.75" customHeight="1">
      <c r="A240" s="83" t="s">
        <v>60</v>
      </c>
      <c r="B240" s="70" t="s">
        <v>608</v>
      </c>
      <c r="C240" s="69" t="s">
        <v>563</v>
      </c>
      <c r="D240" s="65" t="s">
        <v>41</v>
      </c>
      <c r="E240" s="65" t="s">
        <v>443</v>
      </c>
      <c r="F240" s="65" t="s">
        <v>607</v>
      </c>
      <c r="G240" s="170">
        <v>1168673</v>
      </c>
      <c r="H240" s="170">
        <v>0</v>
      </c>
      <c r="I240" s="67">
        <f t="shared" si="36"/>
        <v>0</v>
      </c>
    </row>
    <row r="241" spans="1:12" ht="64.5" customHeight="1">
      <c r="A241" s="83" t="s">
        <v>61</v>
      </c>
      <c r="B241" s="70" t="s">
        <v>227</v>
      </c>
      <c r="C241" s="69" t="s">
        <v>563</v>
      </c>
      <c r="D241" s="65" t="s">
        <v>41</v>
      </c>
      <c r="E241" s="65" t="s">
        <v>443</v>
      </c>
      <c r="F241" s="65" t="s">
        <v>766</v>
      </c>
      <c r="G241" s="170">
        <v>400000</v>
      </c>
      <c r="H241" s="170">
        <v>0</v>
      </c>
      <c r="I241" s="67">
        <f t="shared" si="36"/>
        <v>0</v>
      </c>
    </row>
    <row r="242" spans="1:12" ht="64.5" customHeight="1">
      <c r="A242" s="83" t="s">
        <v>62</v>
      </c>
      <c r="B242" s="70" t="s">
        <v>1068</v>
      </c>
      <c r="C242" s="69" t="s">
        <v>563</v>
      </c>
      <c r="D242" s="65" t="s">
        <v>41</v>
      </c>
      <c r="E242" s="65" t="s">
        <v>1069</v>
      </c>
      <c r="F242" s="65"/>
      <c r="G242" s="109">
        <f>G243</f>
        <v>1039192</v>
      </c>
      <c r="H242" s="109">
        <f t="shared" ref="H242:H244" si="44">H243</f>
        <v>0</v>
      </c>
      <c r="I242" s="67">
        <f t="shared" si="36"/>
        <v>0</v>
      </c>
    </row>
    <row r="243" spans="1:12" ht="42" customHeight="1">
      <c r="A243" s="83" t="s">
        <v>63</v>
      </c>
      <c r="B243" s="70" t="s">
        <v>1070</v>
      </c>
      <c r="C243" s="69" t="s">
        <v>563</v>
      </c>
      <c r="D243" s="65" t="s">
        <v>41</v>
      </c>
      <c r="E243" s="65" t="s">
        <v>1071</v>
      </c>
      <c r="F243" s="65"/>
      <c r="G243" s="109">
        <f>G244</f>
        <v>1039192</v>
      </c>
      <c r="H243" s="109">
        <f t="shared" si="44"/>
        <v>0</v>
      </c>
      <c r="I243" s="67">
        <f t="shared" si="36"/>
        <v>0</v>
      </c>
    </row>
    <row r="244" spans="1:12" ht="38.25" customHeight="1">
      <c r="A244" s="83" t="s">
        <v>65</v>
      </c>
      <c r="B244" s="70" t="s">
        <v>1072</v>
      </c>
      <c r="C244" s="69" t="s">
        <v>563</v>
      </c>
      <c r="D244" s="65" t="s">
        <v>41</v>
      </c>
      <c r="E244" s="65" t="s">
        <v>1073</v>
      </c>
      <c r="F244" s="65"/>
      <c r="G244" s="109">
        <f>G245</f>
        <v>1039192</v>
      </c>
      <c r="H244" s="109">
        <f t="shared" si="44"/>
        <v>0</v>
      </c>
      <c r="I244" s="67">
        <f t="shared" si="36"/>
        <v>0</v>
      </c>
    </row>
    <row r="245" spans="1:12" ht="38.25" customHeight="1">
      <c r="A245" s="83" t="s">
        <v>66</v>
      </c>
      <c r="B245" s="70" t="s">
        <v>15</v>
      </c>
      <c r="C245" s="69" t="s">
        <v>563</v>
      </c>
      <c r="D245" s="65" t="s">
        <v>41</v>
      </c>
      <c r="E245" s="65" t="s">
        <v>1073</v>
      </c>
      <c r="F245" s="65" t="s">
        <v>607</v>
      </c>
      <c r="G245" s="170">
        <v>1039192</v>
      </c>
      <c r="H245" s="170">
        <v>0</v>
      </c>
      <c r="I245" s="67">
        <f t="shared" si="36"/>
        <v>0</v>
      </c>
    </row>
    <row r="246" spans="1:12" ht="38.25" customHeight="1">
      <c r="A246" s="83" t="s">
        <v>68</v>
      </c>
      <c r="B246" s="70" t="s">
        <v>596</v>
      </c>
      <c r="C246" s="69" t="s">
        <v>563</v>
      </c>
      <c r="D246" s="65" t="s">
        <v>41</v>
      </c>
      <c r="E246" s="65" t="s">
        <v>397</v>
      </c>
      <c r="F246" s="65"/>
      <c r="G246" s="153">
        <f>G247</f>
        <v>2183501.7000000002</v>
      </c>
      <c r="H246" s="153">
        <f t="shared" ref="H246:H247" si="45">H247</f>
        <v>2183501.7000000002</v>
      </c>
      <c r="I246" s="67">
        <f t="shared" si="36"/>
        <v>100</v>
      </c>
    </row>
    <row r="247" spans="1:12" ht="38.25" customHeight="1">
      <c r="A247" s="83" t="s">
        <v>69</v>
      </c>
      <c r="B247" s="70" t="s">
        <v>1076</v>
      </c>
      <c r="C247" s="69" t="s">
        <v>563</v>
      </c>
      <c r="D247" s="65" t="s">
        <v>41</v>
      </c>
      <c r="E247" s="65" t="s">
        <v>1077</v>
      </c>
      <c r="F247" s="65"/>
      <c r="G247" s="153">
        <f>G248</f>
        <v>2183501.7000000002</v>
      </c>
      <c r="H247" s="153">
        <f t="shared" si="45"/>
        <v>2183501.7000000002</v>
      </c>
      <c r="I247" s="67">
        <f t="shared" si="36"/>
        <v>100</v>
      </c>
    </row>
    <row r="248" spans="1:12" ht="38.25" customHeight="1">
      <c r="A248" s="83" t="s">
        <v>607</v>
      </c>
      <c r="B248" s="70" t="s">
        <v>848</v>
      </c>
      <c r="C248" s="69" t="s">
        <v>563</v>
      </c>
      <c r="D248" s="65" t="s">
        <v>41</v>
      </c>
      <c r="E248" s="65" t="s">
        <v>1077</v>
      </c>
      <c r="F248" s="65" t="s">
        <v>623</v>
      </c>
      <c r="G248" s="170">
        <v>2183501.7000000002</v>
      </c>
      <c r="H248" s="170">
        <v>2183501.7000000002</v>
      </c>
      <c r="I248" s="67">
        <f t="shared" si="36"/>
        <v>100</v>
      </c>
    </row>
    <row r="249" spans="1:12" ht="37.5" customHeight="1">
      <c r="A249" s="83" t="s">
        <v>70</v>
      </c>
      <c r="B249" s="75" t="s">
        <v>920</v>
      </c>
      <c r="C249" s="72" t="s">
        <v>563</v>
      </c>
      <c r="D249" s="62" t="s">
        <v>921</v>
      </c>
      <c r="E249" s="62"/>
      <c r="F249" s="62"/>
      <c r="G249" s="110">
        <f>G250</f>
        <v>558000</v>
      </c>
      <c r="H249" s="110">
        <f>H250</f>
        <v>345200</v>
      </c>
      <c r="I249" s="64">
        <f t="shared" si="36"/>
        <v>61.863799283154123</v>
      </c>
    </row>
    <row r="250" spans="1:12" ht="39" customHeight="1">
      <c r="A250" s="83" t="s">
        <v>71</v>
      </c>
      <c r="B250" s="66" t="s">
        <v>596</v>
      </c>
      <c r="C250" s="69" t="s">
        <v>563</v>
      </c>
      <c r="D250" s="65" t="s">
        <v>921</v>
      </c>
      <c r="E250" s="65" t="s">
        <v>397</v>
      </c>
      <c r="F250" s="65"/>
      <c r="G250" s="82">
        <f>G253+G251</f>
        <v>558000</v>
      </c>
      <c r="H250" s="82">
        <f>H253+H251</f>
        <v>345200</v>
      </c>
      <c r="I250" s="67">
        <f t="shared" si="36"/>
        <v>61.863799283154123</v>
      </c>
    </row>
    <row r="251" spans="1:12" ht="69" customHeight="1">
      <c r="A251" s="83" t="s">
        <v>72</v>
      </c>
      <c r="B251" s="66" t="s">
        <v>1078</v>
      </c>
      <c r="C251" s="69" t="s">
        <v>563</v>
      </c>
      <c r="D251" s="65" t="s">
        <v>921</v>
      </c>
      <c r="E251" s="65" t="s">
        <v>1079</v>
      </c>
      <c r="F251" s="162"/>
      <c r="G251" s="82">
        <f>G252</f>
        <v>300000</v>
      </c>
      <c r="H251" s="82">
        <f>H252</f>
        <v>138240</v>
      </c>
      <c r="I251" s="67">
        <f t="shared" si="36"/>
        <v>46.08</v>
      </c>
    </row>
    <row r="252" spans="1:12" ht="39" customHeight="1">
      <c r="A252" s="83" t="s">
        <v>74</v>
      </c>
      <c r="B252" s="66" t="s">
        <v>15</v>
      </c>
      <c r="C252" s="69" t="s">
        <v>563</v>
      </c>
      <c r="D252" s="65" t="s">
        <v>921</v>
      </c>
      <c r="E252" s="65" t="s">
        <v>1079</v>
      </c>
      <c r="F252" s="65" t="s">
        <v>607</v>
      </c>
      <c r="G252" s="170">
        <v>300000</v>
      </c>
      <c r="H252" s="170">
        <v>138240</v>
      </c>
      <c r="I252" s="67">
        <f t="shared" si="36"/>
        <v>46.08</v>
      </c>
    </row>
    <row r="253" spans="1:12" ht="90" customHeight="1">
      <c r="A253" s="83" t="s">
        <v>75</v>
      </c>
      <c r="B253" s="70" t="s">
        <v>80</v>
      </c>
      <c r="C253" s="69" t="s">
        <v>563</v>
      </c>
      <c r="D253" s="65" t="s">
        <v>921</v>
      </c>
      <c r="E253" s="65" t="s">
        <v>444</v>
      </c>
      <c r="F253" s="65"/>
      <c r="G253" s="82">
        <f t="shared" ref="G253:H253" si="46">G254</f>
        <v>258000</v>
      </c>
      <c r="H253" s="82">
        <f t="shared" si="46"/>
        <v>206960</v>
      </c>
      <c r="I253" s="67">
        <f t="shared" si="36"/>
        <v>80.217054263565885</v>
      </c>
    </row>
    <row r="254" spans="1:12" ht="54.75" customHeight="1">
      <c r="A254" s="83" t="s">
        <v>76</v>
      </c>
      <c r="B254" s="70" t="s">
        <v>15</v>
      </c>
      <c r="C254" s="69" t="s">
        <v>563</v>
      </c>
      <c r="D254" s="65" t="s">
        <v>921</v>
      </c>
      <c r="E254" s="65" t="s">
        <v>444</v>
      </c>
      <c r="F254" s="65" t="s">
        <v>607</v>
      </c>
      <c r="G254" s="170">
        <v>258000</v>
      </c>
      <c r="H254" s="170">
        <v>206960</v>
      </c>
      <c r="I254" s="67">
        <f t="shared" si="36"/>
        <v>80.217054263565885</v>
      </c>
    </row>
    <row r="255" spans="1:12" ht="29.25" customHeight="1">
      <c r="A255" s="83" t="s">
        <v>77</v>
      </c>
      <c r="B255" s="63" t="s">
        <v>85</v>
      </c>
      <c r="C255" s="72" t="s">
        <v>563</v>
      </c>
      <c r="D255" s="62" t="s">
        <v>84</v>
      </c>
      <c r="E255" s="62"/>
      <c r="F255" s="62"/>
      <c r="G255" s="64">
        <f t="shared" ref="G255:H257" si="47">G256</f>
        <v>1440000</v>
      </c>
      <c r="H255" s="64">
        <f t="shared" si="47"/>
        <v>609972.51</v>
      </c>
      <c r="I255" s="64">
        <f t="shared" si="36"/>
        <v>42.359202083333336</v>
      </c>
    </row>
    <row r="256" spans="1:12" s="10" customFormat="1" ht="28.5">
      <c r="A256" s="83" t="s">
        <v>78</v>
      </c>
      <c r="B256" s="63" t="s">
        <v>88</v>
      </c>
      <c r="C256" s="72" t="s">
        <v>563</v>
      </c>
      <c r="D256" s="62" t="s">
        <v>87</v>
      </c>
      <c r="E256" s="62"/>
      <c r="F256" s="62"/>
      <c r="G256" s="64">
        <f t="shared" si="47"/>
        <v>1440000</v>
      </c>
      <c r="H256" s="64">
        <f t="shared" si="47"/>
        <v>609972.51</v>
      </c>
      <c r="I256" s="64">
        <f t="shared" si="36"/>
        <v>42.359202083333336</v>
      </c>
      <c r="J256" s="33"/>
      <c r="K256" s="148"/>
      <c r="L256" s="5"/>
    </row>
    <row r="257" spans="1:10" ht="57">
      <c r="A257" s="83" t="s">
        <v>79</v>
      </c>
      <c r="B257" s="66" t="s">
        <v>1027</v>
      </c>
      <c r="C257" s="69" t="s">
        <v>563</v>
      </c>
      <c r="D257" s="65" t="s">
        <v>87</v>
      </c>
      <c r="E257" s="65" t="s">
        <v>419</v>
      </c>
      <c r="F257" s="65"/>
      <c r="G257" s="67">
        <f t="shared" si="47"/>
        <v>1440000</v>
      </c>
      <c r="H257" s="67">
        <f t="shared" si="47"/>
        <v>609972.51</v>
      </c>
      <c r="I257" s="67">
        <f t="shared" si="36"/>
        <v>42.359202083333336</v>
      </c>
    </row>
    <row r="258" spans="1:10" ht="39.75" customHeight="1">
      <c r="A258" s="83" t="s">
        <v>81</v>
      </c>
      <c r="B258" s="66" t="s">
        <v>150</v>
      </c>
      <c r="C258" s="69" t="s">
        <v>563</v>
      </c>
      <c r="D258" s="65" t="s">
        <v>87</v>
      </c>
      <c r="E258" s="65" t="s">
        <v>445</v>
      </c>
      <c r="F258" s="65"/>
      <c r="G258" s="109">
        <f>G261+G263+G265+G267+G259</f>
        <v>1440000</v>
      </c>
      <c r="H258" s="109">
        <f>H261+H263+H265+H267+H259</f>
        <v>609972.51</v>
      </c>
      <c r="I258" s="67">
        <f t="shared" si="36"/>
        <v>42.359202083333336</v>
      </c>
    </row>
    <row r="259" spans="1:10" ht="39.75" customHeight="1">
      <c r="A259" s="83" t="s">
        <v>83</v>
      </c>
      <c r="B259" s="66" t="s">
        <v>946</v>
      </c>
      <c r="C259" s="69" t="s">
        <v>563</v>
      </c>
      <c r="D259" s="65" t="s">
        <v>87</v>
      </c>
      <c r="E259" s="65" t="s">
        <v>947</v>
      </c>
      <c r="F259" s="65"/>
      <c r="G259" s="109">
        <f>G260</f>
        <v>100000</v>
      </c>
      <c r="H259" s="109">
        <f>H260</f>
        <v>0</v>
      </c>
      <c r="I259" s="67">
        <f t="shared" ref="I259:I320" si="48">H259/G259*100</f>
        <v>0</v>
      </c>
    </row>
    <row r="260" spans="1:10" ht="47.25" customHeight="1">
      <c r="A260" s="83" t="s">
        <v>86</v>
      </c>
      <c r="B260" s="70" t="s">
        <v>608</v>
      </c>
      <c r="C260" s="69" t="s">
        <v>563</v>
      </c>
      <c r="D260" s="65" t="s">
        <v>87</v>
      </c>
      <c r="E260" s="65" t="s">
        <v>947</v>
      </c>
      <c r="F260" s="65" t="s">
        <v>607</v>
      </c>
      <c r="G260" s="170">
        <v>100000</v>
      </c>
      <c r="H260" s="170">
        <v>0</v>
      </c>
      <c r="I260" s="67">
        <f t="shared" si="48"/>
        <v>0</v>
      </c>
    </row>
    <row r="261" spans="1:10" ht="36" customHeight="1">
      <c r="A261" s="83" t="s">
        <v>89</v>
      </c>
      <c r="B261" s="70" t="s">
        <v>840</v>
      </c>
      <c r="C261" s="69" t="s">
        <v>563</v>
      </c>
      <c r="D261" s="65" t="s">
        <v>87</v>
      </c>
      <c r="E261" s="65" t="s">
        <v>841</v>
      </c>
      <c r="F261" s="65"/>
      <c r="G261" s="109">
        <f>G262</f>
        <v>1200000</v>
      </c>
      <c r="H261" s="109">
        <f>H262</f>
        <v>600000</v>
      </c>
      <c r="I261" s="67">
        <f t="shared" si="48"/>
        <v>50</v>
      </c>
    </row>
    <row r="262" spans="1:10" ht="53.25" customHeight="1">
      <c r="A262" s="83" t="s">
        <v>90</v>
      </c>
      <c r="B262" s="70" t="s">
        <v>608</v>
      </c>
      <c r="C262" s="69" t="s">
        <v>563</v>
      </c>
      <c r="D262" s="65" t="s">
        <v>87</v>
      </c>
      <c r="E262" s="65" t="s">
        <v>841</v>
      </c>
      <c r="F262" s="65" t="s">
        <v>607</v>
      </c>
      <c r="G262" s="170">
        <v>1200000</v>
      </c>
      <c r="H262" s="170">
        <v>600000</v>
      </c>
      <c r="I262" s="67">
        <f t="shared" si="48"/>
        <v>50</v>
      </c>
    </row>
    <row r="263" spans="1:10" ht="51.75" customHeight="1">
      <c r="A263" s="83" t="s">
        <v>91</v>
      </c>
      <c r="B263" s="66" t="s">
        <v>98</v>
      </c>
      <c r="C263" s="69" t="s">
        <v>563</v>
      </c>
      <c r="D263" s="65" t="s">
        <v>87</v>
      </c>
      <c r="E263" s="65" t="s">
        <v>446</v>
      </c>
      <c r="F263" s="65"/>
      <c r="G263" s="109">
        <f>G264</f>
        <v>30000</v>
      </c>
      <c r="H263" s="109">
        <f>H264</f>
        <v>0</v>
      </c>
      <c r="I263" s="67">
        <f t="shared" si="48"/>
        <v>0</v>
      </c>
    </row>
    <row r="264" spans="1:10" ht="52.5" customHeight="1">
      <c r="A264" s="83" t="s">
        <v>92</v>
      </c>
      <c r="B264" s="70" t="s">
        <v>608</v>
      </c>
      <c r="C264" s="69" t="s">
        <v>563</v>
      </c>
      <c r="D264" s="65" t="s">
        <v>87</v>
      </c>
      <c r="E264" s="65" t="s">
        <v>446</v>
      </c>
      <c r="F264" s="65" t="s">
        <v>607</v>
      </c>
      <c r="G264" s="170">
        <v>30000</v>
      </c>
      <c r="H264" s="170">
        <v>0</v>
      </c>
      <c r="I264" s="67">
        <f t="shared" si="48"/>
        <v>0</v>
      </c>
    </row>
    <row r="265" spans="1:10" ht="38.25" customHeight="1">
      <c r="A265" s="83" t="s">
        <v>93</v>
      </c>
      <c r="B265" s="66" t="s">
        <v>101</v>
      </c>
      <c r="C265" s="69" t="s">
        <v>563</v>
      </c>
      <c r="D265" s="65" t="s">
        <v>87</v>
      </c>
      <c r="E265" s="65" t="s">
        <v>447</v>
      </c>
      <c r="F265" s="65"/>
      <c r="G265" s="109">
        <f>G266</f>
        <v>10000</v>
      </c>
      <c r="H265" s="109">
        <f>H266</f>
        <v>9972.51</v>
      </c>
      <c r="I265" s="67">
        <f t="shared" si="48"/>
        <v>99.725099999999998</v>
      </c>
    </row>
    <row r="266" spans="1:10" ht="46.5" customHeight="1">
      <c r="A266" s="83" t="s">
        <v>94</v>
      </c>
      <c r="B266" s="70" t="s">
        <v>15</v>
      </c>
      <c r="C266" s="69" t="s">
        <v>563</v>
      </c>
      <c r="D266" s="65" t="s">
        <v>87</v>
      </c>
      <c r="E266" s="65" t="s">
        <v>447</v>
      </c>
      <c r="F266" s="65" t="s">
        <v>607</v>
      </c>
      <c r="G266" s="170">
        <v>10000</v>
      </c>
      <c r="H266" s="170">
        <v>9972.51</v>
      </c>
      <c r="I266" s="67">
        <f t="shared" si="48"/>
        <v>99.725099999999998</v>
      </c>
    </row>
    <row r="267" spans="1:10" ht="46.5" customHeight="1">
      <c r="A267" s="83" t="s">
        <v>95</v>
      </c>
      <c r="B267" s="70" t="s">
        <v>891</v>
      </c>
      <c r="C267" s="69" t="s">
        <v>563</v>
      </c>
      <c r="D267" s="65" t="s">
        <v>87</v>
      </c>
      <c r="E267" s="65" t="s">
        <v>931</v>
      </c>
      <c r="F267" s="65"/>
      <c r="G267" s="109">
        <f>G268</f>
        <v>100000</v>
      </c>
      <c r="H267" s="109">
        <f>H268</f>
        <v>0</v>
      </c>
      <c r="I267" s="67">
        <f t="shared" si="48"/>
        <v>0</v>
      </c>
    </row>
    <row r="268" spans="1:10" ht="46.5" customHeight="1">
      <c r="A268" s="83" t="s">
        <v>96</v>
      </c>
      <c r="B268" s="70" t="s">
        <v>15</v>
      </c>
      <c r="C268" s="69" t="s">
        <v>563</v>
      </c>
      <c r="D268" s="65" t="s">
        <v>87</v>
      </c>
      <c r="E268" s="65" t="s">
        <v>931</v>
      </c>
      <c r="F268" s="65" t="s">
        <v>607</v>
      </c>
      <c r="G268" s="170">
        <v>100000</v>
      </c>
      <c r="H268" s="170">
        <v>0</v>
      </c>
      <c r="I268" s="67">
        <f t="shared" si="48"/>
        <v>0</v>
      </c>
    </row>
    <row r="269" spans="1:10" ht="24.75" customHeight="1">
      <c r="A269" s="83" t="s">
        <v>97</v>
      </c>
      <c r="B269" s="63" t="s">
        <v>351</v>
      </c>
      <c r="C269" s="72" t="s">
        <v>563</v>
      </c>
      <c r="D269" s="62" t="s">
        <v>350</v>
      </c>
      <c r="E269" s="62"/>
      <c r="F269" s="62"/>
      <c r="G269" s="64">
        <f>G270+G299+G289</f>
        <v>32082964.399999999</v>
      </c>
      <c r="H269" s="64">
        <f>H270+H299+H289</f>
        <v>22290775.109999999</v>
      </c>
      <c r="I269" s="64">
        <f t="shared" si="48"/>
        <v>69.478539551663118</v>
      </c>
      <c r="J269" s="31"/>
    </row>
    <row r="270" spans="1:10" ht="21" customHeight="1">
      <c r="A270" s="83" t="s">
        <v>99</v>
      </c>
      <c r="B270" s="63" t="s">
        <v>354</v>
      </c>
      <c r="C270" s="72" t="s">
        <v>563</v>
      </c>
      <c r="D270" s="62" t="s">
        <v>353</v>
      </c>
      <c r="E270" s="62"/>
      <c r="F270" s="62"/>
      <c r="G270" s="64">
        <f>G271+G277</f>
        <v>27899500</v>
      </c>
      <c r="H270" s="64">
        <f>H271+H277</f>
        <v>19301409.470000003</v>
      </c>
      <c r="I270" s="64">
        <f t="shared" si="48"/>
        <v>69.181918923278204</v>
      </c>
    </row>
    <row r="271" spans="1:10" ht="42.75">
      <c r="A271" s="83" t="s">
        <v>100</v>
      </c>
      <c r="B271" s="66" t="s">
        <v>202</v>
      </c>
      <c r="C271" s="69" t="s">
        <v>563</v>
      </c>
      <c r="D271" s="65" t="s">
        <v>353</v>
      </c>
      <c r="E271" s="65" t="s">
        <v>448</v>
      </c>
      <c r="F271" s="65"/>
      <c r="G271" s="67">
        <f>G272</f>
        <v>100000</v>
      </c>
      <c r="H271" s="67">
        <f>H272</f>
        <v>0</v>
      </c>
      <c r="I271" s="67">
        <f t="shared" si="48"/>
        <v>0</v>
      </c>
    </row>
    <row r="272" spans="1:10" ht="81" customHeight="1">
      <c r="A272" s="83" t="s">
        <v>102</v>
      </c>
      <c r="B272" s="66" t="s">
        <v>204</v>
      </c>
      <c r="C272" s="69" t="s">
        <v>563</v>
      </c>
      <c r="D272" s="65" t="s">
        <v>353</v>
      </c>
      <c r="E272" s="65" t="s">
        <v>450</v>
      </c>
      <c r="F272" s="65"/>
      <c r="G272" s="109">
        <f>G273+G275</f>
        <v>100000</v>
      </c>
      <c r="H272" s="109">
        <f>H273+H275</f>
        <v>0</v>
      </c>
      <c r="I272" s="67">
        <f t="shared" si="48"/>
        <v>0</v>
      </c>
    </row>
    <row r="273" spans="1:9" ht="56.25" customHeight="1">
      <c r="A273" s="83" t="s">
        <v>103</v>
      </c>
      <c r="B273" s="70" t="s">
        <v>208</v>
      </c>
      <c r="C273" s="69" t="s">
        <v>563</v>
      </c>
      <c r="D273" s="65" t="s">
        <v>353</v>
      </c>
      <c r="E273" s="65" t="s">
        <v>451</v>
      </c>
      <c r="F273" s="65"/>
      <c r="G273" s="109">
        <f>G274</f>
        <v>80000</v>
      </c>
      <c r="H273" s="109">
        <f>H274</f>
        <v>0</v>
      </c>
      <c r="I273" s="67">
        <f t="shared" si="48"/>
        <v>0</v>
      </c>
    </row>
    <row r="274" spans="1:9" ht="38.25" customHeight="1">
      <c r="A274" s="83" t="s">
        <v>104</v>
      </c>
      <c r="B274" s="70" t="s">
        <v>564</v>
      </c>
      <c r="C274" s="69" t="s">
        <v>563</v>
      </c>
      <c r="D274" s="65" t="s">
        <v>353</v>
      </c>
      <c r="E274" s="65" t="s">
        <v>451</v>
      </c>
      <c r="F274" s="65" t="s">
        <v>682</v>
      </c>
      <c r="G274" s="170">
        <v>80000</v>
      </c>
      <c r="H274" s="170">
        <v>0</v>
      </c>
      <c r="I274" s="67">
        <f t="shared" si="48"/>
        <v>0</v>
      </c>
    </row>
    <row r="275" spans="1:9" ht="54" customHeight="1">
      <c r="A275" s="83" t="s">
        <v>105</v>
      </c>
      <c r="B275" s="70" t="s">
        <v>209</v>
      </c>
      <c r="C275" s="69" t="s">
        <v>563</v>
      </c>
      <c r="D275" s="65" t="s">
        <v>353</v>
      </c>
      <c r="E275" s="65" t="s">
        <v>452</v>
      </c>
      <c r="F275" s="65"/>
      <c r="G275" s="109">
        <f>G276</f>
        <v>20000</v>
      </c>
      <c r="H275" s="109">
        <f>H276</f>
        <v>0</v>
      </c>
      <c r="I275" s="67">
        <f t="shared" si="48"/>
        <v>0</v>
      </c>
    </row>
    <row r="276" spans="1:9" ht="39.75" customHeight="1">
      <c r="A276" s="83" t="s">
        <v>108</v>
      </c>
      <c r="B276" s="70" t="s">
        <v>389</v>
      </c>
      <c r="C276" s="69" t="s">
        <v>563</v>
      </c>
      <c r="D276" s="65" t="s">
        <v>353</v>
      </c>
      <c r="E276" s="65" t="s">
        <v>452</v>
      </c>
      <c r="F276" s="65" t="s">
        <v>682</v>
      </c>
      <c r="G276" s="170">
        <v>20000</v>
      </c>
      <c r="H276" s="170">
        <v>0</v>
      </c>
      <c r="I276" s="67">
        <f t="shared" si="48"/>
        <v>0</v>
      </c>
    </row>
    <row r="277" spans="1:9" ht="36" customHeight="1">
      <c r="A277" s="83" t="s">
        <v>111</v>
      </c>
      <c r="B277" s="66" t="s">
        <v>596</v>
      </c>
      <c r="C277" s="69" t="s">
        <v>563</v>
      </c>
      <c r="D277" s="65" t="s">
        <v>353</v>
      </c>
      <c r="E277" s="65" t="s">
        <v>397</v>
      </c>
      <c r="F277" s="62"/>
      <c r="G277" s="67">
        <f>G278+G281+G284+G287</f>
        <v>27799500</v>
      </c>
      <c r="H277" s="67">
        <f>H278+H281+H284+H287</f>
        <v>19301409.470000003</v>
      </c>
      <c r="I277" s="67">
        <f t="shared" si="48"/>
        <v>69.430779222647899</v>
      </c>
    </row>
    <row r="278" spans="1:9" ht="172.5" customHeight="1">
      <c r="A278" s="83" t="s">
        <v>112</v>
      </c>
      <c r="B278" s="66" t="s">
        <v>394</v>
      </c>
      <c r="C278" s="69" t="s">
        <v>563</v>
      </c>
      <c r="D278" s="65" t="s">
        <v>353</v>
      </c>
      <c r="E278" s="65" t="s">
        <v>453</v>
      </c>
      <c r="F278" s="65"/>
      <c r="G278" s="109">
        <f>SUM(G279:G280)</f>
        <v>1902900</v>
      </c>
      <c r="H278" s="109">
        <f>SUM(H279:H280)</f>
        <v>900764.39</v>
      </c>
      <c r="I278" s="67">
        <f t="shared" si="48"/>
        <v>47.336401807767089</v>
      </c>
    </row>
    <row r="279" spans="1:9" ht="47.25" customHeight="1">
      <c r="A279" s="83" t="s">
        <v>114</v>
      </c>
      <c r="B279" s="70" t="s">
        <v>15</v>
      </c>
      <c r="C279" s="69" t="s">
        <v>563</v>
      </c>
      <c r="D279" s="65" t="s">
        <v>353</v>
      </c>
      <c r="E279" s="65" t="s">
        <v>453</v>
      </c>
      <c r="F279" s="65" t="s">
        <v>607</v>
      </c>
      <c r="G279" s="170">
        <v>20000</v>
      </c>
      <c r="H279" s="170">
        <v>9515.7900000000009</v>
      </c>
      <c r="I279" s="67">
        <f t="shared" si="48"/>
        <v>47.578950000000006</v>
      </c>
    </row>
    <row r="280" spans="1:9" ht="40.5" customHeight="1">
      <c r="A280" s="83" t="s">
        <v>116</v>
      </c>
      <c r="B280" s="70" t="s">
        <v>168</v>
      </c>
      <c r="C280" s="69" t="s">
        <v>563</v>
      </c>
      <c r="D280" s="65" t="s">
        <v>353</v>
      </c>
      <c r="E280" s="65" t="s">
        <v>453</v>
      </c>
      <c r="F280" s="65" t="s">
        <v>82</v>
      </c>
      <c r="G280" s="170">
        <v>1882900</v>
      </c>
      <c r="H280" s="170">
        <v>891248.6</v>
      </c>
      <c r="I280" s="67">
        <f t="shared" si="48"/>
        <v>47.333825481969299</v>
      </c>
    </row>
    <row r="281" spans="1:9" ht="186" customHeight="1">
      <c r="A281" s="83" t="s">
        <v>117</v>
      </c>
      <c r="B281" s="85" t="s">
        <v>396</v>
      </c>
      <c r="C281" s="69" t="s">
        <v>563</v>
      </c>
      <c r="D281" s="65" t="s">
        <v>353</v>
      </c>
      <c r="E281" s="65" t="s">
        <v>454</v>
      </c>
      <c r="F281" s="65"/>
      <c r="G281" s="109">
        <f>SUM(G282:G283)</f>
        <v>17912600</v>
      </c>
      <c r="H281" s="109">
        <f>SUM(H282:H283)</f>
        <v>12267357.710000001</v>
      </c>
      <c r="I281" s="67">
        <f t="shared" si="48"/>
        <v>68.484517657961447</v>
      </c>
    </row>
    <row r="282" spans="1:9" ht="50.25" customHeight="1">
      <c r="A282" s="83" t="s">
        <v>118</v>
      </c>
      <c r="B282" s="70" t="s">
        <v>608</v>
      </c>
      <c r="C282" s="69" t="s">
        <v>563</v>
      </c>
      <c r="D282" s="65" t="s">
        <v>353</v>
      </c>
      <c r="E282" s="65" t="s">
        <v>454</v>
      </c>
      <c r="F282" s="65" t="s">
        <v>607</v>
      </c>
      <c r="G282" s="170">
        <v>400000</v>
      </c>
      <c r="H282" s="170">
        <v>231356.15</v>
      </c>
      <c r="I282" s="67">
        <f t="shared" si="48"/>
        <v>57.839037500000003</v>
      </c>
    </row>
    <row r="283" spans="1:9" ht="42.75" customHeight="1">
      <c r="A283" s="83" t="s">
        <v>121</v>
      </c>
      <c r="B283" s="70" t="s">
        <v>290</v>
      </c>
      <c r="C283" s="69" t="s">
        <v>563</v>
      </c>
      <c r="D283" s="65" t="s">
        <v>353</v>
      </c>
      <c r="E283" s="65" t="s">
        <v>454</v>
      </c>
      <c r="F283" s="65" t="s">
        <v>82</v>
      </c>
      <c r="G283" s="170">
        <v>17512600</v>
      </c>
      <c r="H283" s="170">
        <v>12036001.560000001</v>
      </c>
      <c r="I283" s="67">
        <f t="shared" si="48"/>
        <v>68.727667850576154</v>
      </c>
    </row>
    <row r="284" spans="1:9" ht="191.25" customHeight="1">
      <c r="A284" s="83" t="s">
        <v>122</v>
      </c>
      <c r="B284" s="86" t="s">
        <v>535</v>
      </c>
      <c r="C284" s="69" t="s">
        <v>563</v>
      </c>
      <c r="D284" s="65" t="s">
        <v>353</v>
      </c>
      <c r="E284" s="69" t="s">
        <v>455</v>
      </c>
      <c r="F284" s="62"/>
      <c r="G284" s="109">
        <f>SUM(G285:G286)</f>
        <v>7971100</v>
      </c>
      <c r="H284" s="109">
        <f>SUM(H285:H286)</f>
        <v>6120387.3700000001</v>
      </c>
      <c r="I284" s="67">
        <f t="shared" si="48"/>
        <v>76.782217887117213</v>
      </c>
    </row>
    <row r="285" spans="1:9" ht="49.5" customHeight="1">
      <c r="A285" s="83" t="s">
        <v>123</v>
      </c>
      <c r="B285" s="70" t="s">
        <v>15</v>
      </c>
      <c r="C285" s="69" t="s">
        <v>563</v>
      </c>
      <c r="D285" s="65" t="s">
        <v>353</v>
      </c>
      <c r="E285" s="69" t="s">
        <v>455</v>
      </c>
      <c r="F285" s="65" t="s">
        <v>607</v>
      </c>
      <c r="G285" s="170">
        <v>140000</v>
      </c>
      <c r="H285" s="170">
        <v>70370.98</v>
      </c>
      <c r="I285" s="67">
        <f t="shared" si="48"/>
        <v>50.264985714285714</v>
      </c>
    </row>
    <row r="286" spans="1:9" ht="42" customHeight="1">
      <c r="A286" s="83" t="s">
        <v>124</v>
      </c>
      <c r="B286" s="70" t="s">
        <v>168</v>
      </c>
      <c r="C286" s="69" t="s">
        <v>563</v>
      </c>
      <c r="D286" s="65" t="s">
        <v>353</v>
      </c>
      <c r="E286" s="69" t="s">
        <v>455</v>
      </c>
      <c r="F286" s="65" t="s">
        <v>82</v>
      </c>
      <c r="G286" s="170">
        <v>7831100</v>
      </c>
      <c r="H286" s="170">
        <v>6050016.3899999997</v>
      </c>
      <c r="I286" s="67">
        <f t="shared" si="48"/>
        <v>77.256278045229905</v>
      </c>
    </row>
    <row r="287" spans="1:9" ht="77.25" customHeight="1">
      <c r="A287" s="83" t="s">
        <v>125</v>
      </c>
      <c r="B287" s="70" t="s">
        <v>882</v>
      </c>
      <c r="C287" s="69" t="s">
        <v>563</v>
      </c>
      <c r="D287" s="65" t="s">
        <v>353</v>
      </c>
      <c r="E287" s="69" t="s">
        <v>881</v>
      </c>
      <c r="F287" s="65"/>
      <c r="G287" s="109">
        <f>G288</f>
        <v>12900</v>
      </c>
      <c r="H287" s="109">
        <f>H288</f>
        <v>12900</v>
      </c>
      <c r="I287" s="67">
        <f t="shared" si="48"/>
        <v>100</v>
      </c>
    </row>
    <row r="288" spans="1:9" ht="42" customHeight="1">
      <c r="A288" s="83" t="s">
        <v>127</v>
      </c>
      <c r="B288" s="70" t="s">
        <v>168</v>
      </c>
      <c r="C288" s="69" t="s">
        <v>563</v>
      </c>
      <c r="D288" s="65" t="s">
        <v>353</v>
      </c>
      <c r="E288" s="69" t="s">
        <v>881</v>
      </c>
      <c r="F288" s="65" t="s">
        <v>82</v>
      </c>
      <c r="G288" s="170">
        <v>12900</v>
      </c>
      <c r="H288" s="170">
        <v>12900</v>
      </c>
      <c r="I288" s="67">
        <f t="shared" si="48"/>
        <v>100</v>
      </c>
    </row>
    <row r="289" spans="1:9" ht="30" customHeight="1">
      <c r="A289" s="83" t="s">
        <v>129</v>
      </c>
      <c r="B289" s="75" t="s">
        <v>888</v>
      </c>
      <c r="C289" s="72" t="s">
        <v>563</v>
      </c>
      <c r="D289" s="62" t="s">
        <v>889</v>
      </c>
      <c r="E289" s="72"/>
      <c r="F289" s="62"/>
      <c r="G289" s="64">
        <f>G290+G294</f>
        <v>2252864.4000000004</v>
      </c>
      <c r="H289" s="64">
        <f>H290+H294</f>
        <v>2252864.4000000004</v>
      </c>
      <c r="I289" s="64">
        <f t="shared" si="48"/>
        <v>100</v>
      </c>
    </row>
    <row r="290" spans="1:9" ht="60" customHeight="1">
      <c r="A290" s="83" t="s">
        <v>368</v>
      </c>
      <c r="B290" s="70" t="s">
        <v>202</v>
      </c>
      <c r="C290" s="69" t="s">
        <v>563</v>
      </c>
      <c r="D290" s="65" t="s">
        <v>889</v>
      </c>
      <c r="E290" s="69" t="s">
        <v>448</v>
      </c>
      <c r="F290" s="62"/>
      <c r="G290" s="67">
        <f t="shared" ref="G290:H290" si="49">G291</f>
        <v>1546725.6</v>
      </c>
      <c r="H290" s="67">
        <f t="shared" si="49"/>
        <v>1546725.6</v>
      </c>
      <c r="I290" s="67">
        <f t="shared" si="48"/>
        <v>100</v>
      </c>
    </row>
    <row r="291" spans="1:9" ht="46.5" customHeight="1">
      <c r="A291" s="83" t="s">
        <v>369</v>
      </c>
      <c r="B291" s="70" t="s">
        <v>203</v>
      </c>
      <c r="C291" s="69" t="s">
        <v>563</v>
      </c>
      <c r="D291" s="65" t="s">
        <v>889</v>
      </c>
      <c r="E291" s="65" t="s">
        <v>449</v>
      </c>
      <c r="F291" s="65"/>
      <c r="G291" s="67">
        <f>G292</f>
        <v>1546725.6</v>
      </c>
      <c r="H291" s="67">
        <f>H292</f>
        <v>1546725.6</v>
      </c>
      <c r="I291" s="67">
        <f t="shared" si="48"/>
        <v>100</v>
      </c>
    </row>
    <row r="292" spans="1:9" ht="46.5" customHeight="1">
      <c r="A292" s="83" t="s">
        <v>234</v>
      </c>
      <c r="B292" s="70" t="s">
        <v>1085</v>
      </c>
      <c r="C292" s="69" t="s">
        <v>563</v>
      </c>
      <c r="D292" s="65" t="s">
        <v>889</v>
      </c>
      <c r="E292" s="65" t="s">
        <v>1084</v>
      </c>
      <c r="F292" s="65"/>
      <c r="G292" s="109">
        <f t="shared" ref="G292:H292" si="50">G293</f>
        <v>1546725.6</v>
      </c>
      <c r="H292" s="109">
        <f t="shared" si="50"/>
        <v>1546725.6</v>
      </c>
      <c r="I292" s="67">
        <f t="shared" si="48"/>
        <v>100</v>
      </c>
    </row>
    <row r="293" spans="1:9" ht="46.5" customHeight="1">
      <c r="A293" s="83" t="s">
        <v>235</v>
      </c>
      <c r="B293" s="70" t="s">
        <v>168</v>
      </c>
      <c r="C293" s="69" t="s">
        <v>563</v>
      </c>
      <c r="D293" s="65" t="s">
        <v>889</v>
      </c>
      <c r="E293" s="81" t="s">
        <v>1084</v>
      </c>
      <c r="F293" s="65" t="s">
        <v>82</v>
      </c>
      <c r="G293" s="170">
        <v>1546725.6</v>
      </c>
      <c r="H293" s="170">
        <v>1546725.6</v>
      </c>
      <c r="I293" s="67">
        <f t="shared" si="48"/>
        <v>100</v>
      </c>
    </row>
    <row r="294" spans="1:9" ht="77.25" customHeight="1">
      <c r="A294" s="83" t="s">
        <v>236</v>
      </c>
      <c r="B294" s="70" t="s">
        <v>927</v>
      </c>
      <c r="C294" s="69" t="s">
        <v>563</v>
      </c>
      <c r="D294" s="65" t="s">
        <v>889</v>
      </c>
      <c r="E294" s="65" t="s">
        <v>928</v>
      </c>
      <c r="F294" s="65"/>
      <c r="G294" s="68">
        <f>G295+G297</f>
        <v>706138.8</v>
      </c>
      <c r="H294" s="68">
        <f>H295+H297</f>
        <v>706138.8</v>
      </c>
      <c r="I294" s="67">
        <f t="shared" si="48"/>
        <v>100</v>
      </c>
    </row>
    <row r="295" spans="1:9" ht="39.75" customHeight="1">
      <c r="A295" s="83" t="s">
        <v>238</v>
      </c>
      <c r="B295" s="70" t="s">
        <v>929</v>
      </c>
      <c r="C295" s="69" t="s">
        <v>563</v>
      </c>
      <c r="D295" s="65" t="s">
        <v>889</v>
      </c>
      <c r="E295" s="65" t="s">
        <v>930</v>
      </c>
      <c r="F295" s="65"/>
      <c r="G295" s="68">
        <f>G296</f>
        <v>659228.80000000005</v>
      </c>
      <c r="H295" s="68">
        <f>H296</f>
        <v>659228.80000000005</v>
      </c>
      <c r="I295" s="67">
        <f t="shared" si="48"/>
        <v>100</v>
      </c>
    </row>
    <row r="296" spans="1:9" ht="36.75" customHeight="1">
      <c r="A296" s="83" t="s">
        <v>239</v>
      </c>
      <c r="B296" s="70" t="s">
        <v>290</v>
      </c>
      <c r="C296" s="69" t="s">
        <v>563</v>
      </c>
      <c r="D296" s="65" t="s">
        <v>889</v>
      </c>
      <c r="E296" s="65" t="s">
        <v>930</v>
      </c>
      <c r="F296" s="65" t="s">
        <v>82</v>
      </c>
      <c r="G296" s="170">
        <v>659228.80000000005</v>
      </c>
      <c r="H296" s="170">
        <v>659228.80000000005</v>
      </c>
      <c r="I296" s="67">
        <f t="shared" si="48"/>
        <v>100</v>
      </c>
    </row>
    <row r="297" spans="1:9" ht="36.75" customHeight="1">
      <c r="A297" s="83" t="s">
        <v>240</v>
      </c>
      <c r="B297" s="70" t="s">
        <v>1087</v>
      </c>
      <c r="C297" s="69" t="s">
        <v>563</v>
      </c>
      <c r="D297" s="65" t="s">
        <v>889</v>
      </c>
      <c r="E297" s="65" t="s">
        <v>1086</v>
      </c>
      <c r="F297" s="65"/>
      <c r="G297" s="68">
        <f>G298</f>
        <v>46910</v>
      </c>
      <c r="H297" s="68">
        <f t="shared" ref="H297" si="51">H298</f>
        <v>46910</v>
      </c>
      <c r="I297" s="67">
        <f t="shared" si="48"/>
        <v>100</v>
      </c>
    </row>
    <row r="298" spans="1:9" ht="36.75" customHeight="1">
      <c r="A298" s="83" t="s">
        <v>241</v>
      </c>
      <c r="B298" s="70" t="s">
        <v>290</v>
      </c>
      <c r="C298" s="69" t="s">
        <v>563</v>
      </c>
      <c r="D298" s="65" t="s">
        <v>889</v>
      </c>
      <c r="E298" s="65" t="s">
        <v>1086</v>
      </c>
      <c r="F298" s="65" t="s">
        <v>82</v>
      </c>
      <c r="G298" s="170">
        <v>46910</v>
      </c>
      <c r="H298" s="170">
        <v>46910</v>
      </c>
      <c r="I298" s="67">
        <f t="shared" si="48"/>
        <v>100</v>
      </c>
    </row>
    <row r="299" spans="1:9" ht="30.75" customHeight="1">
      <c r="A299" s="83" t="s">
        <v>244</v>
      </c>
      <c r="B299" s="63" t="s">
        <v>537</v>
      </c>
      <c r="C299" s="72" t="s">
        <v>563</v>
      </c>
      <c r="D299" s="62" t="s">
        <v>536</v>
      </c>
      <c r="E299" s="62"/>
      <c r="F299" s="62"/>
      <c r="G299" s="64">
        <f>G300+G311+G314</f>
        <v>1930600</v>
      </c>
      <c r="H299" s="64">
        <f>H300+H311+H314</f>
        <v>736501.24</v>
      </c>
      <c r="I299" s="64">
        <f t="shared" si="48"/>
        <v>38.148826271625403</v>
      </c>
    </row>
    <row r="300" spans="1:9" ht="42.75">
      <c r="A300" s="83" t="s">
        <v>974</v>
      </c>
      <c r="B300" s="66" t="s">
        <v>202</v>
      </c>
      <c r="C300" s="69" t="s">
        <v>563</v>
      </c>
      <c r="D300" s="65" t="s">
        <v>536</v>
      </c>
      <c r="E300" s="65" t="s">
        <v>448</v>
      </c>
      <c r="F300" s="65"/>
      <c r="G300" s="67">
        <f>G301</f>
        <v>205000</v>
      </c>
      <c r="H300" s="67">
        <f>H301</f>
        <v>65964</v>
      </c>
      <c r="I300" s="67">
        <f t="shared" si="48"/>
        <v>32.177560975609751</v>
      </c>
    </row>
    <row r="301" spans="1:9" ht="71.25">
      <c r="A301" s="83" t="s">
        <v>975</v>
      </c>
      <c r="B301" s="66" t="s">
        <v>204</v>
      </c>
      <c r="C301" s="69" t="s">
        <v>563</v>
      </c>
      <c r="D301" s="65" t="s">
        <v>536</v>
      </c>
      <c r="E301" s="65" t="s">
        <v>450</v>
      </c>
      <c r="F301" s="65"/>
      <c r="G301" s="109">
        <f>G302+G304+G306+G308</f>
        <v>205000</v>
      </c>
      <c r="H301" s="109">
        <f>H302+H304+H306+H308</f>
        <v>65964</v>
      </c>
      <c r="I301" s="67">
        <f t="shared" si="48"/>
        <v>32.177560975609751</v>
      </c>
    </row>
    <row r="302" spans="1:9" ht="41.25" customHeight="1">
      <c r="A302" s="83" t="s">
        <v>976</v>
      </c>
      <c r="B302" s="70" t="s">
        <v>140</v>
      </c>
      <c r="C302" s="69" t="s">
        <v>563</v>
      </c>
      <c r="D302" s="65" t="s">
        <v>536</v>
      </c>
      <c r="E302" s="65" t="s">
        <v>839</v>
      </c>
      <c r="F302" s="65"/>
      <c r="G302" s="109">
        <f>G303</f>
        <v>150000</v>
      </c>
      <c r="H302" s="109">
        <f>H303</f>
        <v>33700</v>
      </c>
      <c r="I302" s="67">
        <f t="shared" si="48"/>
        <v>22.466666666666665</v>
      </c>
    </row>
    <row r="303" spans="1:9" ht="72" customHeight="1">
      <c r="A303" s="83" t="s">
        <v>977</v>
      </c>
      <c r="B303" s="66" t="s">
        <v>1047</v>
      </c>
      <c r="C303" s="69" t="s">
        <v>563</v>
      </c>
      <c r="D303" s="65" t="s">
        <v>536</v>
      </c>
      <c r="E303" s="65" t="s">
        <v>839</v>
      </c>
      <c r="F303" s="65" t="s">
        <v>500</v>
      </c>
      <c r="G303" s="170">
        <v>150000</v>
      </c>
      <c r="H303" s="170">
        <v>33700</v>
      </c>
      <c r="I303" s="67">
        <f t="shared" si="48"/>
        <v>22.466666666666665</v>
      </c>
    </row>
    <row r="304" spans="1:9" ht="38.25" customHeight="1">
      <c r="A304" s="83" t="s">
        <v>978</v>
      </c>
      <c r="B304" s="70" t="s">
        <v>225</v>
      </c>
      <c r="C304" s="69" t="s">
        <v>563</v>
      </c>
      <c r="D304" s="65" t="s">
        <v>536</v>
      </c>
      <c r="E304" s="65" t="s">
        <v>456</v>
      </c>
      <c r="F304" s="65"/>
      <c r="G304" s="109">
        <f>G305</f>
        <v>20000</v>
      </c>
      <c r="H304" s="109">
        <f>H305</f>
        <v>0</v>
      </c>
      <c r="I304" s="67">
        <f t="shared" si="48"/>
        <v>0</v>
      </c>
    </row>
    <row r="305" spans="1:10" ht="50.25" customHeight="1">
      <c r="A305" s="83" t="s">
        <v>979</v>
      </c>
      <c r="B305" s="70" t="s">
        <v>15</v>
      </c>
      <c r="C305" s="69" t="s">
        <v>563</v>
      </c>
      <c r="D305" s="65" t="s">
        <v>536</v>
      </c>
      <c r="E305" s="65" t="s">
        <v>456</v>
      </c>
      <c r="F305" s="65" t="s">
        <v>607</v>
      </c>
      <c r="G305" s="170">
        <v>20000</v>
      </c>
      <c r="H305" s="170">
        <v>0</v>
      </c>
      <c r="I305" s="67">
        <f t="shared" si="48"/>
        <v>0</v>
      </c>
    </row>
    <row r="306" spans="1:10" ht="78.75" customHeight="1">
      <c r="A306" s="83" t="s">
        <v>980</v>
      </c>
      <c r="B306" s="70" t="s">
        <v>205</v>
      </c>
      <c r="C306" s="69" t="s">
        <v>563</v>
      </c>
      <c r="D306" s="65" t="s">
        <v>536</v>
      </c>
      <c r="E306" s="65" t="s">
        <v>457</v>
      </c>
      <c r="F306" s="65"/>
      <c r="G306" s="109">
        <f>G307</f>
        <v>15000</v>
      </c>
      <c r="H306" s="109">
        <f>H307</f>
        <v>15000</v>
      </c>
      <c r="I306" s="67">
        <f t="shared" si="48"/>
        <v>100</v>
      </c>
    </row>
    <row r="307" spans="1:10" ht="52.5" customHeight="1">
      <c r="A307" s="83" t="s">
        <v>981</v>
      </c>
      <c r="B307" s="70" t="s">
        <v>608</v>
      </c>
      <c r="C307" s="69" t="s">
        <v>563</v>
      </c>
      <c r="D307" s="65" t="s">
        <v>536</v>
      </c>
      <c r="E307" s="65" t="s">
        <v>457</v>
      </c>
      <c r="F307" s="65" t="s">
        <v>607</v>
      </c>
      <c r="G307" s="170">
        <v>15000</v>
      </c>
      <c r="H307" s="170">
        <v>15000</v>
      </c>
      <c r="I307" s="67">
        <f t="shared" si="48"/>
        <v>100</v>
      </c>
    </row>
    <row r="308" spans="1:10" ht="50.25" customHeight="1">
      <c r="A308" s="83" t="s">
        <v>982</v>
      </c>
      <c r="B308" s="70" t="s">
        <v>206</v>
      </c>
      <c r="C308" s="69" t="s">
        <v>563</v>
      </c>
      <c r="D308" s="65" t="s">
        <v>536</v>
      </c>
      <c r="E308" s="65" t="s">
        <v>207</v>
      </c>
      <c r="F308" s="65"/>
      <c r="G308" s="109">
        <f>SUM(G309:G310)</f>
        <v>20000</v>
      </c>
      <c r="H308" s="109">
        <f>SUM(H309:H310)</f>
        <v>17264</v>
      </c>
      <c r="I308" s="67">
        <f t="shared" si="48"/>
        <v>86.32</v>
      </c>
    </row>
    <row r="309" spans="1:10" ht="54.75" customHeight="1">
      <c r="A309" s="83" t="s">
        <v>983</v>
      </c>
      <c r="B309" s="70" t="s">
        <v>908</v>
      </c>
      <c r="C309" s="69" t="s">
        <v>563</v>
      </c>
      <c r="D309" s="65" t="s">
        <v>536</v>
      </c>
      <c r="E309" s="65" t="s">
        <v>207</v>
      </c>
      <c r="F309" s="65" t="s">
        <v>607</v>
      </c>
      <c r="G309" s="170">
        <v>1000</v>
      </c>
      <c r="H309" s="170">
        <v>264</v>
      </c>
      <c r="I309" s="67">
        <f t="shared" si="48"/>
        <v>26.400000000000002</v>
      </c>
    </row>
    <row r="310" spans="1:10" ht="48.75" customHeight="1">
      <c r="A310" s="83" t="s">
        <v>984</v>
      </c>
      <c r="B310" s="70" t="s">
        <v>168</v>
      </c>
      <c r="C310" s="69" t="s">
        <v>563</v>
      </c>
      <c r="D310" s="65" t="s">
        <v>536</v>
      </c>
      <c r="E310" s="65" t="s">
        <v>207</v>
      </c>
      <c r="F310" s="65" t="s">
        <v>82</v>
      </c>
      <c r="G310" s="170">
        <v>19000</v>
      </c>
      <c r="H310" s="170">
        <v>17000</v>
      </c>
      <c r="I310" s="67">
        <f t="shared" si="48"/>
        <v>89.473684210526315</v>
      </c>
    </row>
    <row r="311" spans="1:10" ht="62.25" customHeight="1">
      <c r="A311" s="83" t="s">
        <v>985</v>
      </c>
      <c r="B311" s="66" t="s">
        <v>909</v>
      </c>
      <c r="C311" s="69" t="s">
        <v>563</v>
      </c>
      <c r="D311" s="65" t="s">
        <v>536</v>
      </c>
      <c r="E311" s="65" t="s">
        <v>487</v>
      </c>
      <c r="F311" s="65"/>
      <c r="G311" s="109">
        <f t="shared" ref="G311:H312" si="52">G312</f>
        <v>80000</v>
      </c>
      <c r="H311" s="109">
        <f t="shared" si="52"/>
        <v>80000</v>
      </c>
      <c r="I311" s="67">
        <f t="shared" si="48"/>
        <v>100</v>
      </c>
    </row>
    <row r="312" spans="1:10" ht="36.75" customHeight="1">
      <c r="A312" s="83" t="s">
        <v>986</v>
      </c>
      <c r="B312" s="70" t="s">
        <v>224</v>
      </c>
      <c r="C312" s="69" t="s">
        <v>563</v>
      </c>
      <c r="D312" s="65" t="s">
        <v>536</v>
      </c>
      <c r="E312" s="65" t="s">
        <v>906</v>
      </c>
      <c r="F312" s="65"/>
      <c r="G312" s="109">
        <f t="shared" si="52"/>
        <v>80000</v>
      </c>
      <c r="H312" s="109">
        <f t="shared" si="52"/>
        <v>80000</v>
      </c>
      <c r="I312" s="67">
        <f t="shared" si="48"/>
        <v>100</v>
      </c>
    </row>
    <row r="313" spans="1:10" ht="65.25" customHeight="1">
      <c r="A313" s="83" t="s">
        <v>255</v>
      </c>
      <c r="B313" s="70" t="s">
        <v>1047</v>
      </c>
      <c r="C313" s="69" t="s">
        <v>563</v>
      </c>
      <c r="D313" s="65" t="s">
        <v>536</v>
      </c>
      <c r="E313" s="65" t="s">
        <v>906</v>
      </c>
      <c r="F313" s="65" t="s">
        <v>500</v>
      </c>
      <c r="G313" s="170">
        <v>80000</v>
      </c>
      <c r="H313" s="170">
        <v>80000</v>
      </c>
      <c r="I313" s="67">
        <f t="shared" si="48"/>
        <v>100</v>
      </c>
    </row>
    <row r="314" spans="1:10" ht="30" customHeight="1">
      <c r="A314" s="83" t="s">
        <v>256</v>
      </c>
      <c r="B314" s="66" t="s">
        <v>596</v>
      </c>
      <c r="C314" s="69" t="s">
        <v>563</v>
      </c>
      <c r="D314" s="65" t="s">
        <v>536</v>
      </c>
      <c r="E314" s="65" t="s">
        <v>397</v>
      </c>
      <c r="F314" s="62"/>
      <c r="G314" s="67">
        <f>G315+G317</f>
        <v>1645600</v>
      </c>
      <c r="H314" s="67">
        <f>H315+H317</f>
        <v>590537.24</v>
      </c>
      <c r="I314" s="67">
        <f t="shared" si="48"/>
        <v>35.885831307729703</v>
      </c>
    </row>
    <row r="315" spans="1:10" ht="142.5">
      <c r="A315" s="83" t="s">
        <v>257</v>
      </c>
      <c r="B315" s="66" t="s">
        <v>394</v>
      </c>
      <c r="C315" s="69" t="s">
        <v>563</v>
      </c>
      <c r="D315" s="65" t="s">
        <v>536</v>
      </c>
      <c r="E315" s="65" t="s">
        <v>453</v>
      </c>
      <c r="F315" s="65"/>
      <c r="G315" s="67">
        <f>G316</f>
        <v>119300</v>
      </c>
      <c r="H315" s="67">
        <f>H316</f>
        <v>86496.49</v>
      </c>
      <c r="I315" s="67">
        <f t="shared" si="48"/>
        <v>72.503344509639561</v>
      </c>
    </row>
    <row r="316" spans="1:10" ht="39" customHeight="1">
      <c r="A316" s="83" t="s">
        <v>259</v>
      </c>
      <c r="B316" s="66" t="s">
        <v>599</v>
      </c>
      <c r="C316" s="69" t="s">
        <v>563</v>
      </c>
      <c r="D316" s="65" t="s">
        <v>536</v>
      </c>
      <c r="E316" s="65" t="s">
        <v>453</v>
      </c>
      <c r="F316" s="65" t="s">
        <v>598</v>
      </c>
      <c r="G316" s="170">
        <v>119300</v>
      </c>
      <c r="H316" s="170">
        <v>86496.49</v>
      </c>
      <c r="I316" s="67">
        <f t="shared" si="48"/>
        <v>72.503344509639561</v>
      </c>
    </row>
    <row r="317" spans="1:10" ht="171">
      <c r="A317" s="83" t="s">
        <v>260</v>
      </c>
      <c r="B317" s="85" t="s">
        <v>396</v>
      </c>
      <c r="C317" s="69" t="s">
        <v>563</v>
      </c>
      <c r="D317" s="65" t="s">
        <v>536</v>
      </c>
      <c r="E317" s="65" t="s">
        <v>454</v>
      </c>
      <c r="F317" s="65"/>
      <c r="G317" s="109">
        <f>SUM(G318:G319)</f>
        <v>1526300</v>
      </c>
      <c r="H317" s="109">
        <f>SUM(H318:H319)</f>
        <v>504040.75</v>
      </c>
      <c r="I317" s="67">
        <f t="shared" si="48"/>
        <v>33.023701107252833</v>
      </c>
      <c r="J317" s="31"/>
    </row>
    <row r="318" spans="1:10" ht="42.75">
      <c r="A318" s="83" t="s">
        <v>682</v>
      </c>
      <c r="B318" s="66" t="s">
        <v>599</v>
      </c>
      <c r="C318" s="69" t="s">
        <v>563</v>
      </c>
      <c r="D318" s="65" t="s">
        <v>536</v>
      </c>
      <c r="E318" s="65" t="s">
        <v>454</v>
      </c>
      <c r="F318" s="65" t="s">
        <v>598</v>
      </c>
      <c r="G318" s="170">
        <v>1215740</v>
      </c>
      <c r="H318" s="170">
        <v>424483.72</v>
      </c>
      <c r="I318" s="67">
        <f t="shared" si="48"/>
        <v>34.915666178623717</v>
      </c>
    </row>
    <row r="319" spans="1:10" ht="42.75">
      <c r="A319" s="83" t="s">
        <v>261</v>
      </c>
      <c r="B319" s="70" t="s">
        <v>608</v>
      </c>
      <c r="C319" s="69" t="s">
        <v>563</v>
      </c>
      <c r="D319" s="65" t="s">
        <v>536</v>
      </c>
      <c r="E319" s="65" t="s">
        <v>454</v>
      </c>
      <c r="F319" s="65" t="s">
        <v>607</v>
      </c>
      <c r="G319" s="170">
        <v>310560</v>
      </c>
      <c r="H319" s="170">
        <v>79557.03</v>
      </c>
      <c r="I319" s="67">
        <f t="shared" si="48"/>
        <v>25.617281684698607</v>
      </c>
    </row>
    <row r="320" spans="1:10" ht="24" customHeight="1">
      <c r="A320" s="83" t="s">
        <v>370</v>
      </c>
      <c r="B320" s="75" t="s">
        <v>547</v>
      </c>
      <c r="C320" s="72" t="s">
        <v>563</v>
      </c>
      <c r="D320" s="62" t="s">
        <v>546</v>
      </c>
      <c r="E320" s="65"/>
      <c r="F320" s="65"/>
      <c r="G320" s="64">
        <f>G321</f>
        <v>2530000</v>
      </c>
      <c r="H320" s="64">
        <f t="shared" ref="H320:H324" si="53">H321</f>
        <v>1265003</v>
      </c>
      <c r="I320" s="64">
        <f t="shared" si="48"/>
        <v>50.000118577075106</v>
      </c>
    </row>
    <row r="321" spans="1:12" ht="27.75" customHeight="1">
      <c r="A321" s="83" t="s">
        <v>371</v>
      </c>
      <c r="B321" s="63" t="s">
        <v>549</v>
      </c>
      <c r="C321" s="72" t="s">
        <v>563</v>
      </c>
      <c r="D321" s="62" t="s">
        <v>548</v>
      </c>
      <c r="E321" s="62"/>
      <c r="F321" s="62"/>
      <c r="G321" s="64">
        <f>G322</f>
        <v>2530000</v>
      </c>
      <c r="H321" s="64">
        <f t="shared" si="53"/>
        <v>1265003</v>
      </c>
      <c r="I321" s="64">
        <f t="shared" ref="I321:I381" si="54">H321/G321*100</f>
        <v>50.000118577075106</v>
      </c>
    </row>
    <row r="322" spans="1:12" ht="49.5" customHeight="1">
      <c r="A322" s="83" t="s">
        <v>372</v>
      </c>
      <c r="B322" s="66" t="s">
        <v>1023</v>
      </c>
      <c r="C322" s="69" t="s">
        <v>563</v>
      </c>
      <c r="D322" s="65" t="s">
        <v>548</v>
      </c>
      <c r="E322" s="65" t="s">
        <v>400</v>
      </c>
      <c r="F322" s="62"/>
      <c r="G322" s="67">
        <f>G323</f>
        <v>2530000</v>
      </c>
      <c r="H322" s="67">
        <f t="shared" si="53"/>
        <v>1265003</v>
      </c>
      <c r="I322" s="67">
        <f t="shared" si="54"/>
        <v>50.000118577075106</v>
      </c>
    </row>
    <row r="323" spans="1:12" ht="55.5" customHeight="1">
      <c r="A323" s="83" t="s">
        <v>262</v>
      </c>
      <c r="B323" s="66" t="s">
        <v>143</v>
      </c>
      <c r="C323" s="69" t="s">
        <v>563</v>
      </c>
      <c r="D323" s="65" t="s">
        <v>548</v>
      </c>
      <c r="E323" s="65" t="s">
        <v>405</v>
      </c>
      <c r="F323" s="62"/>
      <c r="G323" s="67">
        <f>G324</f>
        <v>2530000</v>
      </c>
      <c r="H323" s="67">
        <f t="shared" si="53"/>
        <v>1265003</v>
      </c>
      <c r="I323" s="67">
        <f t="shared" si="54"/>
        <v>50.000118577075106</v>
      </c>
    </row>
    <row r="324" spans="1:12" ht="30.75" customHeight="1">
      <c r="A324" s="83" t="s">
        <v>263</v>
      </c>
      <c r="B324" s="66" t="s">
        <v>151</v>
      </c>
      <c r="C324" s="69" t="s">
        <v>563</v>
      </c>
      <c r="D324" s="65" t="s">
        <v>548</v>
      </c>
      <c r="E324" s="65" t="s">
        <v>533</v>
      </c>
      <c r="F324" s="62"/>
      <c r="G324" s="67">
        <f>G325</f>
        <v>2530000</v>
      </c>
      <c r="H324" s="67">
        <f t="shared" si="53"/>
        <v>1265003</v>
      </c>
      <c r="I324" s="67">
        <f t="shared" si="54"/>
        <v>50.000118577075106</v>
      </c>
    </row>
    <row r="325" spans="1:12" ht="30.75" customHeight="1">
      <c r="A325" s="83" t="s">
        <v>265</v>
      </c>
      <c r="B325" s="66" t="s">
        <v>120</v>
      </c>
      <c r="C325" s="69" t="s">
        <v>563</v>
      </c>
      <c r="D325" s="65" t="s">
        <v>548</v>
      </c>
      <c r="E325" s="65" t="s">
        <v>533</v>
      </c>
      <c r="F325" s="65" t="s">
        <v>119</v>
      </c>
      <c r="G325" s="170">
        <v>2530000</v>
      </c>
      <c r="H325" s="170">
        <v>1265003</v>
      </c>
      <c r="I325" s="67">
        <f t="shared" si="54"/>
        <v>50.000118577075106</v>
      </c>
      <c r="J325" s="31"/>
    </row>
    <row r="326" spans="1:12" ht="39.75" customHeight="1">
      <c r="A326" s="83" t="s">
        <v>266</v>
      </c>
      <c r="B326" s="63" t="s">
        <v>565</v>
      </c>
      <c r="C326" s="72" t="s">
        <v>566</v>
      </c>
      <c r="D326" s="65"/>
      <c r="E326" s="65"/>
      <c r="F326" s="65"/>
      <c r="G326" s="64">
        <f>G327+G421</f>
        <v>438874375.91999996</v>
      </c>
      <c r="H326" s="64">
        <f>H327+H421</f>
        <v>219149200.16</v>
      </c>
      <c r="I326" s="64">
        <f t="shared" si="54"/>
        <v>49.934380356703151</v>
      </c>
      <c r="J326" s="31"/>
    </row>
    <row r="327" spans="1:12" s="10" customFormat="1" ht="16.5" customHeight="1">
      <c r="A327" s="83" t="s">
        <v>267</v>
      </c>
      <c r="B327" s="63" t="s">
        <v>107</v>
      </c>
      <c r="C327" s="72" t="s">
        <v>566</v>
      </c>
      <c r="D327" s="62" t="s">
        <v>106</v>
      </c>
      <c r="E327" s="62"/>
      <c r="F327" s="62"/>
      <c r="G327" s="64">
        <f>G328+G338+G372+G388</f>
        <v>438618548.61999995</v>
      </c>
      <c r="H327" s="64">
        <f>H328+H338+H372+H388</f>
        <v>219029372.06</v>
      </c>
      <c r="I327" s="64">
        <f t="shared" si="54"/>
        <v>49.936185496285873</v>
      </c>
      <c r="J327" s="33"/>
      <c r="K327" s="148"/>
      <c r="L327" s="5"/>
    </row>
    <row r="328" spans="1:12">
      <c r="A328" s="83" t="s">
        <v>82</v>
      </c>
      <c r="B328" s="63" t="s">
        <v>110</v>
      </c>
      <c r="C328" s="72" t="s">
        <v>566</v>
      </c>
      <c r="D328" s="62" t="s">
        <v>109</v>
      </c>
      <c r="E328" s="62"/>
      <c r="F328" s="62"/>
      <c r="G328" s="64">
        <f>G329</f>
        <v>126489601</v>
      </c>
      <c r="H328" s="64">
        <f>H329</f>
        <v>63526000</v>
      </c>
      <c r="I328" s="64">
        <f t="shared" si="54"/>
        <v>50.222310370004251</v>
      </c>
    </row>
    <row r="329" spans="1:12" ht="42.75">
      <c r="A329" s="83" t="s">
        <v>268</v>
      </c>
      <c r="B329" s="66" t="s">
        <v>171</v>
      </c>
      <c r="C329" s="69" t="s">
        <v>566</v>
      </c>
      <c r="D329" s="65" t="s">
        <v>109</v>
      </c>
      <c r="E329" s="65" t="s">
        <v>458</v>
      </c>
      <c r="F329" s="62"/>
      <c r="G329" s="67">
        <f>G330</f>
        <v>126489601</v>
      </c>
      <c r="H329" s="67">
        <f>H330</f>
        <v>63526000</v>
      </c>
      <c r="I329" s="67">
        <f t="shared" si="54"/>
        <v>50.222310370004251</v>
      </c>
    </row>
    <row r="330" spans="1:12" ht="43.5" customHeight="1">
      <c r="A330" s="83" t="s">
        <v>269</v>
      </c>
      <c r="B330" s="66" t="s">
        <v>113</v>
      </c>
      <c r="C330" s="69" t="s">
        <v>566</v>
      </c>
      <c r="D330" s="65" t="s">
        <v>109</v>
      </c>
      <c r="E330" s="65" t="s">
        <v>459</v>
      </c>
      <c r="F330" s="62"/>
      <c r="G330" s="67">
        <f>G331+G333</f>
        <v>126489601</v>
      </c>
      <c r="H330" s="67">
        <f>H331+H333</f>
        <v>63526000</v>
      </c>
      <c r="I330" s="67">
        <f t="shared" si="54"/>
        <v>50.222310370004251</v>
      </c>
    </row>
    <row r="331" spans="1:12" ht="72" customHeight="1">
      <c r="A331" s="83" t="s">
        <v>270</v>
      </c>
      <c r="B331" s="66" t="s">
        <v>115</v>
      </c>
      <c r="C331" s="69" t="s">
        <v>566</v>
      </c>
      <c r="D331" s="65" t="s">
        <v>109</v>
      </c>
      <c r="E331" s="65" t="s">
        <v>460</v>
      </c>
      <c r="F331" s="65"/>
      <c r="G331" s="109">
        <f>G332</f>
        <v>42641601</v>
      </c>
      <c r="H331" s="109">
        <f>H332</f>
        <v>21068000</v>
      </c>
      <c r="I331" s="67">
        <f t="shared" si="54"/>
        <v>49.407150542963905</v>
      </c>
    </row>
    <row r="332" spans="1:12" ht="30" customHeight="1">
      <c r="A332" s="83" t="s">
        <v>271</v>
      </c>
      <c r="B332" s="66" t="s">
        <v>252</v>
      </c>
      <c r="C332" s="69" t="s">
        <v>566</v>
      </c>
      <c r="D332" s="65" t="s">
        <v>109</v>
      </c>
      <c r="E332" s="65" t="s">
        <v>460</v>
      </c>
      <c r="F332" s="65" t="s">
        <v>251</v>
      </c>
      <c r="G332" s="170">
        <v>42641601</v>
      </c>
      <c r="H332" s="170">
        <v>21068000</v>
      </c>
      <c r="I332" s="67">
        <f t="shared" si="54"/>
        <v>49.407150542963905</v>
      </c>
    </row>
    <row r="333" spans="1:12" s="10" customFormat="1" ht="78" customHeight="1">
      <c r="A333" s="83" t="s">
        <v>272</v>
      </c>
      <c r="B333" s="66" t="s">
        <v>126</v>
      </c>
      <c r="C333" s="69" t="s">
        <v>566</v>
      </c>
      <c r="D333" s="65" t="s">
        <v>109</v>
      </c>
      <c r="E333" s="65" t="s">
        <v>461</v>
      </c>
      <c r="F333" s="65"/>
      <c r="G333" s="109">
        <f>G334+G336</f>
        <v>83848000</v>
      </c>
      <c r="H333" s="109">
        <f>H334+H336</f>
        <v>42458000</v>
      </c>
      <c r="I333" s="67">
        <f t="shared" si="54"/>
        <v>50.636866711191672</v>
      </c>
      <c r="J333" s="33"/>
      <c r="K333" s="148"/>
      <c r="L333" s="5"/>
    </row>
    <row r="334" spans="1:12" s="10" customFormat="1" ht="124.5" customHeight="1">
      <c r="A334" s="83" t="s">
        <v>273</v>
      </c>
      <c r="B334" s="66" t="s">
        <v>128</v>
      </c>
      <c r="C334" s="69" t="s">
        <v>566</v>
      </c>
      <c r="D334" s="65" t="s">
        <v>109</v>
      </c>
      <c r="E334" s="65" t="s">
        <v>162</v>
      </c>
      <c r="F334" s="65"/>
      <c r="G334" s="109">
        <f>G335</f>
        <v>82531000</v>
      </c>
      <c r="H334" s="109">
        <f>H335</f>
        <v>41800000</v>
      </c>
      <c r="I334" s="67">
        <f t="shared" si="54"/>
        <v>50.64763543395815</v>
      </c>
      <c r="J334" s="33"/>
      <c r="K334" s="148"/>
      <c r="L334" s="5"/>
    </row>
    <row r="335" spans="1:12" s="10" customFormat="1" ht="26.25" customHeight="1">
      <c r="A335" s="83" t="s">
        <v>274</v>
      </c>
      <c r="B335" s="66" t="s">
        <v>252</v>
      </c>
      <c r="C335" s="69" t="s">
        <v>566</v>
      </c>
      <c r="D335" s="65" t="s">
        <v>109</v>
      </c>
      <c r="E335" s="65" t="s">
        <v>162</v>
      </c>
      <c r="F335" s="65" t="s">
        <v>251</v>
      </c>
      <c r="G335" s="170">
        <v>82531000</v>
      </c>
      <c r="H335" s="170">
        <v>41800000</v>
      </c>
      <c r="I335" s="67">
        <f t="shared" si="54"/>
        <v>50.64763543395815</v>
      </c>
      <c r="J335" s="33"/>
      <c r="K335" s="148"/>
      <c r="L335" s="5"/>
    </row>
    <row r="336" spans="1:12" s="10" customFormat="1" ht="126.75" customHeight="1">
      <c r="A336" s="83" t="s">
        <v>278</v>
      </c>
      <c r="B336" s="66" t="s">
        <v>233</v>
      </c>
      <c r="C336" s="69" t="s">
        <v>566</v>
      </c>
      <c r="D336" s="65" t="s">
        <v>109</v>
      </c>
      <c r="E336" s="65" t="s">
        <v>163</v>
      </c>
      <c r="F336" s="65"/>
      <c r="G336" s="109">
        <f>G337</f>
        <v>1317000</v>
      </c>
      <c r="H336" s="109">
        <f>H337</f>
        <v>658000</v>
      </c>
      <c r="I336" s="67">
        <f t="shared" si="54"/>
        <v>49.962034927866362</v>
      </c>
      <c r="J336" s="33"/>
      <c r="K336" s="148"/>
      <c r="L336" s="5"/>
    </row>
    <row r="337" spans="1:12" s="10" customFormat="1" ht="27" customHeight="1">
      <c r="A337" s="83" t="s">
        <v>279</v>
      </c>
      <c r="B337" s="66" t="s">
        <v>252</v>
      </c>
      <c r="C337" s="69" t="s">
        <v>566</v>
      </c>
      <c r="D337" s="65" t="s">
        <v>109</v>
      </c>
      <c r="E337" s="65" t="s">
        <v>163</v>
      </c>
      <c r="F337" s="65" t="s">
        <v>251</v>
      </c>
      <c r="G337" s="170">
        <v>1317000</v>
      </c>
      <c r="H337" s="170">
        <v>658000</v>
      </c>
      <c r="I337" s="67">
        <f t="shared" si="54"/>
        <v>49.962034927866362</v>
      </c>
      <c r="J337" s="33"/>
      <c r="K337" s="148"/>
      <c r="L337" s="5"/>
    </row>
    <row r="338" spans="1:12" s="10" customFormat="1" ht="30" customHeight="1">
      <c r="A338" s="83" t="s">
        <v>281</v>
      </c>
      <c r="B338" s="63" t="s">
        <v>243</v>
      </c>
      <c r="C338" s="72" t="s">
        <v>566</v>
      </c>
      <c r="D338" s="62" t="s">
        <v>242</v>
      </c>
      <c r="E338" s="62"/>
      <c r="F338" s="62"/>
      <c r="G338" s="64">
        <f>G339</f>
        <v>238904334.53999999</v>
      </c>
      <c r="H338" s="64">
        <f>H339</f>
        <v>116342678.44</v>
      </c>
      <c r="I338" s="64">
        <f t="shared" si="54"/>
        <v>48.698437667115925</v>
      </c>
      <c r="J338" s="48"/>
      <c r="K338" s="148"/>
      <c r="L338" s="5"/>
    </row>
    <row r="339" spans="1:12" ht="42.75">
      <c r="A339" s="83" t="s">
        <v>282</v>
      </c>
      <c r="B339" s="66" t="s">
        <v>171</v>
      </c>
      <c r="C339" s="69" t="s">
        <v>566</v>
      </c>
      <c r="D339" s="65" t="s">
        <v>242</v>
      </c>
      <c r="E339" s="65" t="s">
        <v>458</v>
      </c>
      <c r="F339" s="62"/>
      <c r="G339" s="67">
        <f>G340+G369</f>
        <v>238904334.53999999</v>
      </c>
      <c r="H339" s="67">
        <f>H340+H369</f>
        <v>116342678.44</v>
      </c>
      <c r="I339" s="67">
        <f t="shared" si="54"/>
        <v>48.698437667115925</v>
      </c>
    </row>
    <row r="340" spans="1:12" ht="47.25" customHeight="1">
      <c r="A340" s="83" t="s">
        <v>283</v>
      </c>
      <c r="B340" s="66" t="s">
        <v>249</v>
      </c>
      <c r="C340" s="69" t="s">
        <v>566</v>
      </c>
      <c r="D340" s="65" t="s">
        <v>242</v>
      </c>
      <c r="E340" s="65" t="s">
        <v>463</v>
      </c>
      <c r="F340" s="62"/>
      <c r="G340" s="67">
        <f>G341+G344+G351+G360+G354+G357+G363+G366</f>
        <v>210202104.53999999</v>
      </c>
      <c r="H340" s="67">
        <f>H341+H344+H351+H360+H354+H357+H363+H366</f>
        <v>116327678.44</v>
      </c>
      <c r="I340" s="67">
        <f t="shared" si="54"/>
        <v>55.340872392580479</v>
      </c>
    </row>
    <row r="341" spans="1:12" ht="71.25" customHeight="1">
      <c r="A341" s="83" t="s">
        <v>987</v>
      </c>
      <c r="B341" s="66" t="s">
        <v>250</v>
      </c>
      <c r="C341" s="69" t="s">
        <v>566</v>
      </c>
      <c r="D341" s="65" t="s">
        <v>242</v>
      </c>
      <c r="E341" s="65" t="s">
        <v>464</v>
      </c>
      <c r="F341" s="65"/>
      <c r="G341" s="109">
        <f>SUM(G342:G343)</f>
        <v>54543231.840000004</v>
      </c>
      <c r="H341" s="109">
        <f>SUM(H342:H343)</f>
        <v>29009279</v>
      </c>
      <c r="I341" s="67">
        <f t="shared" si="54"/>
        <v>53.185845468595176</v>
      </c>
    </row>
    <row r="342" spans="1:12" ht="33" customHeight="1">
      <c r="A342" s="83" t="s">
        <v>988</v>
      </c>
      <c r="B342" s="66" t="s">
        <v>120</v>
      </c>
      <c r="C342" s="69" t="s">
        <v>566</v>
      </c>
      <c r="D342" s="65" t="s">
        <v>242</v>
      </c>
      <c r="E342" s="65" t="s">
        <v>464</v>
      </c>
      <c r="F342" s="65" t="s">
        <v>119</v>
      </c>
      <c r="G342" s="170">
        <v>19650689.920000002</v>
      </c>
      <c r="H342" s="170">
        <v>9788500</v>
      </c>
      <c r="I342" s="67">
        <f t="shared" si="54"/>
        <v>49.812500425430351</v>
      </c>
    </row>
    <row r="343" spans="1:12" ht="21.75" customHeight="1">
      <c r="A343" s="83" t="s">
        <v>989</v>
      </c>
      <c r="B343" s="66" t="s">
        <v>252</v>
      </c>
      <c r="C343" s="69" t="s">
        <v>566</v>
      </c>
      <c r="D343" s="65" t="s">
        <v>242</v>
      </c>
      <c r="E343" s="65" t="s">
        <v>464</v>
      </c>
      <c r="F343" s="65" t="s">
        <v>251</v>
      </c>
      <c r="G343" s="170">
        <v>34892541.920000002</v>
      </c>
      <c r="H343" s="170">
        <v>19220779</v>
      </c>
      <c r="I343" s="67">
        <f t="shared" si="54"/>
        <v>55.085637051231487</v>
      </c>
    </row>
    <row r="344" spans="1:12" ht="128.25" customHeight="1">
      <c r="A344" s="83" t="s">
        <v>990</v>
      </c>
      <c r="B344" s="66" t="s">
        <v>253</v>
      </c>
      <c r="C344" s="69" t="s">
        <v>566</v>
      </c>
      <c r="D344" s="65" t="s">
        <v>242</v>
      </c>
      <c r="E344" s="65" t="s">
        <v>185</v>
      </c>
      <c r="F344" s="65"/>
      <c r="G344" s="109">
        <f>G345+G348</f>
        <v>123314000</v>
      </c>
      <c r="H344" s="109">
        <f>H345+H348</f>
        <v>69802000</v>
      </c>
      <c r="I344" s="67">
        <f t="shared" si="54"/>
        <v>56.605089446453775</v>
      </c>
    </row>
    <row r="345" spans="1:12" ht="162.75" customHeight="1">
      <c r="A345" s="83" t="s">
        <v>991</v>
      </c>
      <c r="B345" s="66" t="s">
        <v>254</v>
      </c>
      <c r="C345" s="69" t="s">
        <v>566</v>
      </c>
      <c r="D345" s="65" t="s">
        <v>242</v>
      </c>
      <c r="E345" s="65" t="s">
        <v>164</v>
      </c>
      <c r="F345" s="65"/>
      <c r="G345" s="109">
        <f>SUM(G346:G347)</f>
        <v>116510000</v>
      </c>
      <c r="H345" s="109">
        <f>SUM(H346:H347)</f>
        <v>66400000</v>
      </c>
      <c r="I345" s="67">
        <f t="shared" si="54"/>
        <v>56.990816238949449</v>
      </c>
    </row>
    <row r="346" spans="1:12" ht="24" customHeight="1">
      <c r="A346" s="83" t="s">
        <v>285</v>
      </c>
      <c r="B346" s="66" t="s">
        <v>120</v>
      </c>
      <c r="C346" s="69" t="s">
        <v>566</v>
      </c>
      <c r="D346" s="65" t="s">
        <v>242</v>
      </c>
      <c r="E346" s="65" t="s">
        <v>164</v>
      </c>
      <c r="F346" s="65" t="s">
        <v>119</v>
      </c>
      <c r="G346" s="170">
        <v>42149014</v>
      </c>
      <c r="H346" s="170">
        <v>24262000</v>
      </c>
      <c r="I346" s="67">
        <f t="shared" si="54"/>
        <v>57.562437878143477</v>
      </c>
    </row>
    <row r="347" spans="1:12" ht="25.5" customHeight="1">
      <c r="A347" s="83" t="s">
        <v>287</v>
      </c>
      <c r="B347" s="66" t="s">
        <v>252</v>
      </c>
      <c r="C347" s="69" t="s">
        <v>566</v>
      </c>
      <c r="D347" s="65" t="s">
        <v>242</v>
      </c>
      <c r="E347" s="65" t="s">
        <v>164</v>
      </c>
      <c r="F347" s="65" t="s">
        <v>251</v>
      </c>
      <c r="G347" s="170">
        <v>74360986</v>
      </c>
      <c r="H347" s="170">
        <v>42138000</v>
      </c>
      <c r="I347" s="67">
        <f t="shared" si="54"/>
        <v>56.666811814464104</v>
      </c>
    </row>
    <row r="348" spans="1:12" ht="171" customHeight="1">
      <c r="A348" s="83" t="s">
        <v>288</v>
      </c>
      <c r="B348" s="66" t="s">
        <v>258</v>
      </c>
      <c r="C348" s="69" t="s">
        <v>566</v>
      </c>
      <c r="D348" s="65" t="s">
        <v>242</v>
      </c>
      <c r="E348" s="65" t="s">
        <v>152</v>
      </c>
      <c r="F348" s="65"/>
      <c r="G348" s="109">
        <f>SUM(G349:G350)</f>
        <v>6804000</v>
      </c>
      <c r="H348" s="109">
        <f>SUM(H349:H350)</f>
        <v>3402000</v>
      </c>
      <c r="I348" s="67">
        <f t="shared" si="54"/>
        <v>50</v>
      </c>
    </row>
    <row r="349" spans="1:12" s="10" customFormat="1" ht="21.75" customHeight="1">
      <c r="A349" s="83" t="s">
        <v>289</v>
      </c>
      <c r="B349" s="66" t="s">
        <v>120</v>
      </c>
      <c r="C349" s="69" t="s">
        <v>566</v>
      </c>
      <c r="D349" s="65" t="s">
        <v>242</v>
      </c>
      <c r="E349" s="65" t="s">
        <v>152</v>
      </c>
      <c r="F349" s="65" t="s">
        <v>119</v>
      </c>
      <c r="G349" s="170">
        <v>2502879</v>
      </c>
      <c r="H349" s="170">
        <v>1240000</v>
      </c>
      <c r="I349" s="67">
        <f t="shared" si="54"/>
        <v>49.542946342991414</v>
      </c>
      <c r="J349" s="33"/>
      <c r="K349" s="148"/>
      <c r="L349" s="5"/>
    </row>
    <row r="350" spans="1:12" s="10" customFormat="1" ht="30.75" customHeight="1">
      <c r="A350" s="83" t="s">
        <v>291</v>
      </c>
      <c r="B350" s="66" t="s">
        <v>252</v>
      </c>
      <c r="C350" s="69" t="s">
        <v>566</v>
      </c>
      <c r="D350" s="65" t="s">
        <v>242</v>
      </c>
      <c r="E350" s="65" t="s">
        <v>152</v>
      </c>
      <c r="F350" s="65" t="s">
        <v>251</v>
      </c>
      <c r="G350" s="170">
        <v>4301121</v>
      </c>
      <c r="H350" s="170">
        <v>2162000</v>
      </c>
      <c r="I350" s="67">
        <f t="shared" si="54"/>
        <v>50.265965547121318</v>
      </c>
      <c r="J350" s="33"/>
      <c r="K350" s="148"/>
      <c r="L350" s="5"/>
    </row>
    <row r="351" spans="1:12" s="10" customFormat="1" ht="66" customHeight="1">
      <c r="A351" s="83" t="s">
        <v>292</v>
      </c>
      <c r="B351" s="66" t="s">
        <v>842</v>
      </c>
      <c r="C351" s="69" t="s">
        <v>566</v>
      </c>
      <c r="D351" s="65" t="s">
        <v>242</v>
      </c>
      <c r="E351" s="65" t="s">
        <v>843</v>
      </c>
      <c r="F351" s="65"/>
      <c r="G351" s="67">
        <f>G352+G353</f>
        <v>170000</v>
      </c>
      <c r="H351" s="67">
        <f t="shared" ref="H351" si="55">H352+H353</f>
        <v>170000</v>
      </c>
      <c r="I351" s="67">
        <f t="shared" si="54"/>
        <v>100</v>
      </c>
      <c r="J351" s="33"/>
      <c r="K351" s="148"/>
      <c r="L351" s="5"/>
    </row>
    <row r="352" spans="1:12" s="10" customFormat="1" ht="42" customHeight="1">
      <c r="A352" s="83" t="s">
        <v>293</v>
      </c>
      <c r="B352" s="66" t="s">
        <v>120</v>
      </c>
      <c r="C352" s="69" t="s">
        <v>566</v>
      </c>
      <c r="D352" s="65" t="s">
        <v>242</v>
      </c>
      <c r="E352" s="65" t="s">
        <v>843</v>
      </c>
      <c r="F352" s="65" t="s">
        <v>119</v>
      </c>
      <c r="G352" s="170">
        <v>120000</v>
      </c>
      <c r="H352" s="170">
        <v>120000</v>
      </c>
      <c r="I352" s="67">
        <f t="shared" si="54"/>
        <v>100</v>
      </c>
      <c r="J352" s="33"/>
      <c r="K352" s="148"/>
      <c r="L352" s="5"/>
    </row>
    <row r="353" spans="1:12" s="10" customFormat="1" ht="36.75" customHeight="1">
      <c r="A353" s="83" t="s">
        <v>294</v>
      </c>
      <c r="B353" s="66" t="s">
        <v>252</v>
      </c>
      <c r="C353" s="69" t="s">
        <v>566</v>
      </c>
      <c r="D353" s="65" t="s">
        <v>242</v>
      </c>
      <c r="E353" s="65" t="s">
        <v>843</v>
      </c>
      <c r="F353" s="65" t="s">
        <v>251</v>
      </c>
      <c r="G353" s="170">
        <v>50000</v>
      </c>
      <c r="H353" s="170">
        <v>50000</v>
      </c>
      <c r="I353" s="67">
        <f t="shared" si="54"/>
        <v>100</v>
      </c>
      <c r="J353" s="33"/>
      <c r="K353" s="148"/>
      <c r="L353" s="5"/>
    </row>
    <row r="354" spans="1:12" s="10" customFormat="1" ht="52.5" customHeight="1">
      <c r="A354" s="83" t="s">
        <v>373</v>
      </c>
      <c r="B354" s="66" t="s">
        <v>861</v>
      </c>
      <c r="C354" s="69" t="s">
        <v>566</v>
      </c>
      <c r="D354" s="65" t="s">
        <v>242</v>
      </c>
      <c r="E354" s="65" t="s">
        <v>862</v>
      </c>
      <c r="F354" s="65"/>
      <c r="G354" s="67">
        <f>SUM(G355:G356)</f>
        <v>12777172.699999999</v>
      </c>
      <c r="H354" s="67">
        <f t="shared" ref="H354" si="56">SUM(H355:H356)</f>
        <v>8261500</v>
      </c>
      <c r="I354" s="67">
        <f t="shared" si="54"/>
        <v>64.658279213835783</v>
      </c>
      <c r="J354" s="33"/>
      <c r="K354" s="148"/>
      <c r="L354" s="5"/>
    </row>
    <row r="355" spans="1:12" s="10" customFormat="1" ht="32.25" customHeight="1">
      <c r="A355" s="83" t="s">
        <v>374</v>
      </c>
      <c r="B355" s="66" t="s">
        <v>120</v>
      </c>
      <c r="C355" s="69" t="s">
        <v>566</v>
      </c>
      <c r="D355" s="65" t="s">
        <v>242</v>
      </c>
      <c r="E355" s="65" t="s">
        <v>862</v>
      </c>
      <c r="F355" s="65" t="s">
        <v>119</v>
      </c>
      <c r="G355" s="170">
        <v>5668627</v>
      </c>
      <c r="H355" s="170">
        <v>3672000</v>
      </c>
      <c r="I355" s="67">
        <f t="shared" si="54"/>
        <v>64.777590764042159</v>
      </c>
      <c r="J355" s="33"/>
      <c r="K355" s="148"/>
      <c r="L355" s="5"/>
    </row>
    <row r="356" spans="1:12" s="10" customFormat="1" ht="33" customHeight="1">
      <c r="A356" s="83" t="s">
        <v>992</v>
      </c>
      <c r="B356" s="66" t="s">
        <v>252</v>
      </c>
      <c r="C356" s="69" t="s">
        <v>566</v>
      </c>
      <c r="D356" s="65" t="s">
        <v>242</v>
      </c>
      <c r="E356" s="65" t="s">
        <v>862</v>
      </c>
      <c r="F356" s="65" t="s">
        <v>251</v>
      </c>
      <c r="G356" s="170">
        <v>7108545.7000000002</v>
      </c>
      <c r="H356" s="170">
        <v>4589500</v>
      </c>
      <c r="I356" s="67">
        <f t="shared" si="54"/>
        <v>64.563135607329642</v>
      </c>
      <c r="J356" s="33"/>
      <c r="K356" s="148"/>
      <c r="L356" s="5"/>
    </row>
    <row r="357" spans="1:12" s="10" customFormat="1" ht="63.75" customHeight="1">
      <c r="A357" s="83" t="s">
        <v>993</v>
      </c>
      <c r="B357" s="66" t="s">
        <v>863</v>
      </c>
      <c r="C357" s="69" t="s">
        <v>566</v>
      </c>
      <c r="D357" s="65" t="s">
        <v>242</v>
      </c>
      <c r="E357" s="65" t="s">
        <v>864</v>
      </c>
      <c r="F357" s="65"/>
      <c r="G357" s="67">
        <f>G358+G359</f>
        <v>10847700</v>
      </c>
      <c r="H357" s="67">
        <f>H358+H359</f>
        <v>4575900</v>
      </c>
      <c r="I357" s="67">
        <f t="shared" si="54"/>
        <v>42.183135595564039</v>
      </c>
      <c r="J357" s="33"/>
      <c r="K357" s="148"/>
      <c r="L357" s="5"/>
    </row>
    <row r="358" spans="1:12" s="10" customFormat="1" ht="28.5" customHeight="1">
      <c r="A358" s="83" t="s">
        <v>296</v>
      </c>
      <c r="B358" s="66" t="s">
        <v>120</v>
      </c>
      <c r="C358" s="69" t="s">
        <v>566</v>
      </c>
      <c r="D358" s="65" t="s">
        <v>242</v>
      </c>
      <c r="E358" s="65" t="s">
        <v>864</v>
      </c>
      <c r="F358" s="65" t="s">
        <v>119</v>
      </c>
      <c r="G358" s="170">
        <v>3886995</v>
      </c>
      <c r="H358" s="170">
        <v>1512600</v>
      </c>
      <c r="I358" s="67">
        <f t="shared" si="54"/>
        <v>38.914379874427418</v>
      </c>
      <c r="J358" s="33"/>
      <c r="K358" s="148"/>
      <c r="L358" s="5"/>
    </row>
    <row r="359" spans="1:12" s="10" customFormat="1" ht="27.75" customHeight="1">
      <c r="A359" s="83" t="s">
        <v>994</v>
      </c>
      <c r="B359" s="66" t="s">
        <v>252</v>
      </c>
      <c r="C359" s="69" t="s">
        <v>566</v>
      </c>
      <c r="D359" s="65" t="s">
        <v>242</v>
      </c>
      <c r="E359" s="65" t="s">
        <v>864</v>
      </c>
      <c r="F359" s="65" t="s">
        <v>251</v>
      </c>
      <c r="G359" s="170">
        <v>6960705</v>
      </c>
      <c r="H359" s="170">
        <v>3063300</v>
      </c>
      <c r="I359" s="67">
        <f t="shared" si="54"/>
        <v>44.008473279646246</v>
      </c>
      <c r="J359" s="33"/>
      <c r="K359" s="148"/>
      <c r="L359" s="5"/>
    </row>
    <row r="360" spans="1:12" s="10" customFormat="1" ht="50.25" customHeight="1">
      <c r="A360" s="83" t="s">
        <v>995</v>
      </c>
      <c r="B360" s="66" t="s">
        <v>855</v>
      </c>
      <c r="C360" s="69" t="s">
        <v>566</v>
      </c>
      <c r="D360" s="65" t="s">
        <v>242</v>
      </c>
      <c r="E360" s="65" t="s">
        <v>1091</v>
      </c>
      <c r="F360" s="65"/>
      <c r="G360" s="109">
        <f>SUM(G361:G362)</f>
        <v>8085000</v>
      </c>
      <c r="H360" s="109">
        <f>SUM(H361:H362)</f>
        <v>4043999.44</v>
      </c>
      <c r="I360" s="67">
        <f t="shared" si="54"/>
        <v>50.018545949288807</v>
      </c>
      <c r="J360" s="33"/>
      <c r="K360" s="148"/>
      <c r="L360" s="5"/>
    </row>
    <row r="361" spans="1:12" s="10" customFormat="1" ht="24.75" customHeight="1">
      <c r="A361" s="83" t="s">
        <v>996</v>
      </c>
      <c r="B361" s="66" t="s">
        <v>120</v>
      </c>
      <c r="C361" s="69" t="s">
        <v>566</v>
      </c>
      <c r="D361" s="65" t="s">
        <v>242</v>
      </c>
      <c r="E361" s="65" t="s">
        <v>1091</v>
      </c>
      <c r="F361" s="65" t="s">
        <v>119</v>
      </c>
      <c r="G361" s="170">
        <v>3323168</v>
      </c>
      <c r="H361" s="170">
        <v>1699834</v>
      </c>
      <c r="I361" s="67">
        <f t="shared" si="54"/>
        <v>51.151010120463368</v>
      </c>
      <c r="J361" s="33"/>
      <c r="K361" s="148"/>
      <c r="L361" s="5"/>
    </row>
    <row r="362" spans="1:12" s="10" customFormat="1" ht="25.5" customHeight="1">
      <c r="A362" s="83" t="s">
        <v>997</v>
      </c>
      <c r="B362" s="66" t="s">
        <v>252</v>
      </c>
      <c r="C362" s="69" t="s">
        <v>566</v>
      </c>
      <c r="D362" s="65" t="s">
        <v>242</v>
      </c>
      <c r="E362" s="65" t="s">
        <v>1091</v>
      </c>
      <c r="F362" s="65" t="s">
        <v>251</v>
      </c>
      <c r="G362" s="170">
        <v>4761832</v>
      </c>
      <c r="H362" s="170">
        <v>2344165.44</v>
      </c>
      <c r="I362" s="67">
        <f t="shared" si="54"/>
        <v>49.228226447300116</v>
      </c>
      <c r="J362" s="33"/>
      <c r="K362" s="148"/>
      <c r="L362" s="5"/>
    </row>
    <row r="363" spans="1:12" s="10" customFormat="1" ht="48.75" customHeight="1">
      <c r="A363" s="83" t="s">
        <v>998</v>
      </c>
      <c r="B363" s="66" t="s">
        <v>1061</v>
      </c>
      <c r="C363" s="69" t="s">
        <v>566</v>
      </c>
      <c r="D363" s="65" t="s">
        <v>242</v>
      </c>
      <c r="E363" s="65" t="s">
        <v>1060</v>
      </c>
      <c r="F363" s="65"/>
      <c r="G363" s="67">
        <f>G364+G365</f>
        <v>346500</v>
      </c>
      <c r="H363" s="67">
        <f t="shared" ref="H363" si="57">H364+H365</f>
        <v>346500</v>
      </c>
      <c r="I363" s="67">
        <f t="shared" si="54"/>
        <v>100</v>
      </c>
      <c r="J363" s="33"/>
      <c r="K363" s="148"/>
      <c r="L363" s="5"/>
    </row>
    <row r="364" spans="1:12" s="10" customFormat="1" ht="25.5" customHeight="1">
      <c r="A364" s="83" t="s">
        <v>999</v>
      </c>
      <c r="B364" s="66" t="s">
        <v>120</v>
      </c>
      <c r="C364" s="69" t="s">
        <v>566</v>
      </c>
      <c r="D364" s="65" t="s">
        <v>242</v>
      </c>
      <c r="E364" s="65" t="s">
        <v>1060</v>
      </c>
      <c r="F364" s="65" t="s">
        <v>119</v>
      </c>
      <c r="G364" s="170">
        <v>241000</v>
      </c>
      <c r="H364" s="170">
        <v>241000</v>
      </c>
      <c r="I364" s="67">
        <f t="shared" si="54"/>
        <v>100</v>
      </c>
      <c r="J364" s="33"/>
      <c r="K364" s="148"/>
      <c r="L364" s="5"/>
    </row>
    <row r="365" spans="1:12" s="10" customFormat="1" ht="25.5" customHeight="1">
      <c r="A365" s="83" t="s">
        <v>1000</v>
      </c>
      <c r="B365" s="66" t="s">
        <v>252</v>
      </c>
      <c r="C365" s="69" t="s">
        <v>566</v>
      </c>
      <c r="D365" s="65" t="s">
        <v>242</v>
      </c>
      <c r="E365" s="65" t="s">
        <v>1060</v>
      </c>
      <c r="F365" s="65" t="s">
        <v>251</v>
      </c>
      <c r="G365" s="170">
        <v>105500</v>
      </c>
      <c r="H365" s="170">
        <v>105500</v>
      </c>
      <c r="I365" s="67">
        <f t="shared" si="54"/>
        <v>100</v>
      </c>
      <c r="J365" s="33"/>
      <c r="K365" s="148"/>
      <c r="L365" s="5"/>
    </row>
    <row r="366" spans="1:12" s="10" customFormat="1" ht="49.5" customHeight="1">
      <c r="A366" s="83" t="s">
        <v>1001</v>
      </c>
      <c r="B366" s="66" t="s">
        <v>1059</v>
      </c>
      <c r="C366" s="69" t="s">
        <v>566</v>
      </c>
      <c r="D366" s="65" t="s">
        <v>242</v>
      </c>
      <c r="E366" s="65" t="s">
        <v>1058</v>
      </c>
      <c r="F366" s="65"/>
      <c r="G366" s="67">
        <f t="shared" ref="G366:H366" si="58">G367+G368</f>
        <v>118500</v>
      </c>
      <c r="H366" s="67">
        <f t="shared" si="58"/>
        <v>118500</v>
      </c>
      <c r="I366" s="67">
        <f t="shared" si="54"/>
        <v>100</v>
      </c>
      <c r="J366" s="33"/>
      <c r="K366" s="148"/>
      <c r="L366" s="5"/>
    </row>
    <row r="367" spans="1:12" s="10" customFormat="1" ht="25.5" customHeight="1">
      <c r="A367" s="83" t="s">
        <v>300</v>
      </c>
      <c r="B367" s="66" t="s">
        <v>120</v>
      </c>
      <c r="C367" s="69" t="s">
        <v>566</v>
      </c>
      <c r="D367" s="65" t="s">
        <v>242</v>
      </c>
      <c r="E367" s="65" t="s">
        <v>1058</v>
      </c>
      <c r="F367" s="65" t="s">
        <v>119</v>
      </c>
      <c r="G367" s="170">
        <v>79000</v>
      </c>
      <c r="H367" s="170">
        <v>79000</v>
      </c>
      <c r="I367" s="67">
        <f t="shared" si="54"/>
        <v>100</v>
      </c>
      <c r="J367" s="33"/>
      <c r="K367" s="148"/>
      <c r="L367" s="5"/>
    </row>
    <row r="368" spans="1:12" s="10" customFormat="1" ht="25.5" customHeight="1">
      <c r="A368" s="83" t="s">
        <v>751</v>
      </c>
      <c r="B368" s="66" t="s">
        <v>252</v>
      </c>
      <c r="C368" s="69" t="s">
        <v>566</v>
      </c>
      <c r="D368" s="65" t="s">
        <v>242</v>
      </c>
      <c r="E368" s="65" t="s">
        <v>1058</v>
      </c>
      <c r="F368" s="65" t="s">
        <v>251</v>
      </c>
      <c r="G368" s="170">
        <v>39500</v>
      </c>
      <c r="H368" s="170">
        <v>39500</v>
      </c>
      <c r="I368" s="67">
        <f t="shared" si="54"/>
        <v>100</v>
      </c>
      <c r="J368" s="33"/>
      <c r="K368" s="148"/>
      <c r="L368" s="5"/>
    </row>
    <row r="369" spans="1:11" ht="57.75" customHeight="1">
      <c r="A369" s="83" t="s">
        <v>301</v>
      </c>
      <c r="B369" s="66" t="s">
        <v>237</v>
      </c>
      <c r="C369" s="69" t="s">
        <v>566</v>
      </c>
      <c r="D369" s="65" t="s">
        <v>242</v>
      </c>
      <c r="E369" s="65" t="s">
        <v>467</v>
      </c>
      <c r="F369" s="65"/>
      <c r="G369" s="67">
        <f>G370</f>
        <v>28702230</v>
      </c>
      <c r="H369" s="67">
        <f t="shared" ref="H369:H370" si="59">H370</f>
        <v>15000</v>
      </c>
      <c r="I369" s="67">
        <f t="shared" si="54"/>
        <v>5.2260747684064968E-2</v>
      </c>
    </row>
    <row r="370" spans="1:11" ht="82.5" customHeight="1">
      <c r="A370" s="83" t="s">
        <v>302</v>
      </c>
      <c r="B370" s="66" t="s">
        <v>897</v>
      </c>
      <c r="C370" s="69" t="s">
        <v>566</v>
      </c>
      <c r="D370" s="65" t="s">
        <v>242</v>
      </c>
      <c r="E370" s="65" t="s">
        <v>898</v>
      </c>
      <c r="F370" s="65"/>
      <c r="G370" s="67">
        <f>G371</f>
        <v>28702230</v>
      </c>
      <c r="H370" s="67">
        <f t="shared" si="59"/>
        <v>15000</v>
      </c>
      <c r="I370" s="67">
        <f t="shared" si="54"/>
        <v>5.2260747684064968E-2</v>
      </c>
    </row>
    <row r="371" spans="1:11" ht="31.5" customHeight="1">
      <c r="A371" s="83" t="s">
        <v>303</v>
      </c>
      <c r="B371" s="66" t="s">
        <v>252</v>
      </c>
      <c r="C371" s="69" t="s">
        <v>566</v>
      </c>
      <c r="D371" s="65" t="s">
        <v>242</v>
      </c>
      <c r="E371" s="65" t="s">
        <v>898</v>
      </c>
      <c r="F371" s="65" t="s">
        <v>251</v>
      </c>
      <c r="G371" s="170">
        <v>28702230</v>
      </c>
      <c r="H371" s="170">
        <v>15000</v>
      </c>
      <c r="I371" s="67">
        <f t="shared" si="54"/>
        <v>5.2260747684064968E-2</v>
      </c>
    </row>
    <row r="372" spans="1:11" ht="32.25" customHeight="1">
      <c r="A372" s="83" t="s">
        <v>304</v>
      </c>
      <c r="B372" s="63" t="s">
        <v>362</v>
      </c>
      <c r="C372" s="72" t="s">
        <v>566</v>
      </c>
      <c r="D372" s="62" t="s">
        <v>361</v>
      </c>
      <c r="E372" s="62"/>
      <c r="F372" s="62"/>
      <c r="G372" s="64">
        <f>G373</f>
        <v>35541250</v>
      </c>
      <c r="H372" s="64">
        <f>H373</f>
        <v>20107836</v>
      </c>
      <c r="I372" s="64">
        <f t="shared" si="54"/>
        <v>56.576051770829672</v>
      </c>
    </row>
    <row r="373" spans="1:11" ht="54" customHeight="1">
      <c r="A373" s="83" t="s">
        <v>1002</v>
      </c>
      <c r="B373" s="66" t="s">
        <v>171</v>
      </c>
      <c r="C373" s="69" t="s">
        <v>566</v>
      </c>
      <c r="D373" s="65" t="s">
        <v>361</v>
      </c>
      <c r="E373" s="65" t="s">
        <v>458</v>
      </c>
      <c r="F373" s="65"/>
      <c r="G373" s="67">
        <f>G374+G377</f>
        <v>35541250</v>
      </c>
      <c r="H373" s="67">
        <f>H374+H377</f>
        <v>20107836</v>
      </c>
      <c r="I373" s="67">
        <f t="shared" si="54"/>
        <v>56.576051770829672</v>
      </c>
    </row>
    <row r="374" spans="1:11" ht="32.25" customHeight="1">
      <c r="A374" s="83" t="s">
        <v>305</v>
      </c>
      <c r="B374" s="66" t="s">
        <v>249</v>
      </c>
      <c r="C374" s="69" t="s">
        <v>566</v>
      </c>
      <c r="D374" s="65" t="s">
        <v>361</v>
      </c>
      <c r="E374" s="65" t="s">
        <v>463</v>
      </c>
      <c r="F374" s="65"/>
      <c r="G374" s="109">
        <f>G375</f>
        <v>16526307</v>
      </c>
      <c r="H374" s="109">
        <f>H375</f>
        <v>8441237</v>
      </c>
      <c r="I374" s="67">
        <f t="shared" si="54"/>
        <v>51.077575891576984</v>
      </c>
    </row>
    <row r="375" spans="1:11" ht="50.25" customHeight="1">
      <c r="A375" s="83" t="s">
        <v>306</v>
      </c>
      <c r="B375" s="66" t="s">
        <v>250</v>
      </c>
      <c r="C375" s="69" t="s">
        <v>566</v>
      </c>
      <c r="D375" s="65" t="s">
        <v>361</v>
      </c>
      <c r="E375" s="65" t="s">
        <v>464</v>
      </c>
      <c r="F375" s="65"/>
      <c r="G375" s="109">
        <f t="shared" ref="G375:H375" si="60">G376</f>
        <v>16526307</v>
      </c>
      <c r="H375" s="109">
        <f t="shared" si="60"/>
        <v>8441237</v>
      </c>
      <c r="I375" s="67">
        <f t="shared" si="54"/>
        <v>51.077575891576984</v>
      </c>
    </row>
    <row r="376" spans="1:11" ht="22.5" customHeight="1">
      <c r="A376" s="83" t="s">
        <v>307</v>
      </c>
      <c r="B376" s="66" t="s">
        <v>252</v>
      </c>
      <c r="C376" s="69" t="s">
        <v>566</v>
      </c>
      <c r="D376" s="65" t="s">
        <v>361</v>
      </c>
      <c r="E376" s="65" t="s">
        <v>464</v>
      </c>
      <c r="F376" s="65" t="s">
        <v>251</v>
      </c>
      <c r="G376" s="170">
        <v>16526307</v>
      </c>
      <c r="H376" s="170">
        <v>8441237</v>
      </c>
      <c r="I376" s="67">
        <f t="shared" si="54"/>
        <v>51.077575891576984</v>
      </c>
    </row>
    <row r="377" spans="1:11" ht="51" customHeight="1">
      <c r="A377" s="83" t="s">
        <v>308</v>
      </c>
      <c r="B377" s="66" t="s">
        <v>189</v>
      </c>
      <c r="C377" s="69" t="s">
        <v>566</v>
      </c>
      <c r="D377" s="65" t="s">
        <v>361</v>
      </c>
      <c r="E377" s="65" t="s">
        <v>465</v>
      </c>
      <c r="F377" s="65"/>
      <c r="G377" s="109">
        <f>G378+G380+G382+G384+G386</f>
        <v>19014943</v>
      </c>
      <c r="H377" s="109">
        <f>H378+H380+H382+H384+H386</f>
        <v>11666599</v>
      </c>
      <c r="I377" s="67">
        <f t="shared" si="54"/>
        <v>61.354898618418154</v>
      </c>
      <c r="K377" s="157"/>
    </row>
    <row r="378" spans="1:11" ht="60.75" customHeight="1">
      <c r="A378" s="83" t="s">
        <v>309</v>
      </c>
      <c r="B378" s="66" t="s">
        <v>264</v>
      </c>
      <c r="C378" s="69" t="s">
        <v>566</v>
      </c>
      <c r="D378" s="65" t="s">
        <v>361</v>
      </c>
      <c r="E378" s="65" t="s">
        <v>466</v>
      </c>
      <c r="F378" s="65"/>
      <c r="G378" s="109">
        <f t="shared" ref="G378:H378" si="61">G379</f>
        <v>17452343</v>
      </c>
      <c r="H378" s="109">
        <f t="shared" si="61"/>
        <v>10972800</v>
      </c>
      <c r="I378" s="67">
        <f t="shared" si="54"/>
        <v>62.872933450826629</v>
      </c>
    </row>
    <row r="379" spans="1:11" ht="19.5" customHeight="1">
      <c r="A379" s="83" t="s">
        <v>310</v>
      </c>
      <c r="B379" s="66" t="s">
        <v>120</v>
      </c>
      <c r="C379" s="69" t="s">
        <v>566</v>
      </c>
      <c r="D379" s="65" t="s">
        <v>361</v>
      </c>
      <c r="E379" s="65" t="s">
        <v>466</v>
      </c>
      <c r="F379" s="65" t="s">
        <v>119</v>
      </c>
      <c r="G379" s="170">
        <v>17452343</v>
      </c>
      <c r="H379" s="170">
        <v>10972800</v>
      </c>
      <c r="I379" s="67">
        <f t="shared" si="54"/>
        <v>62.872933450826629</v>
      </c>
      <c r="J379" s="5"/>
    </row>
    <row r="380" spans="1:11" ht="138" customHeight="1">
      <c r="A380" s="83" t="s">
        <v>311</v>
      </c>
      <c r="B380" s="66" t="s">
        <v>915</v>
      </c>
      <c r="C380" s="69" t="s">
        <v>566</v>
      </c>
      <c r="D380" s="65" t="s">
        <v>361</v>
      </c>
      <c r="E380" s="65" t="s">
        <v>914</v>
      </c>
      <c r="F380" s="65"/>
      <c r="G380" s="109">
        <f>G381</f>
        <v>1387600</v>
      </c>
      <c r="H380" s="109">
        <f t="shared" ref="H380" si="62">H381</f>
        <v>693799</v>
      </c>
      <c r="I380" s="67">
        <f t="shared" si="54"/>
        <v>49.999927933121938</v>
      </c>
      <c r="J380" s="5"/>
    </row>
    <row r="381" spans="1:11" ht="19.5" customHeight="1">
      <c r="A381" s="83" t="s">
        <v>312</v>
      </c>
      <c r="B381" s="66" t="s">
        <v>120</v>
      </c>
      <c r="C381" s="69" t="s">
        <v>566</v>
      </c>
      <c r="D381" s="65" t="s">
        <v>361</v>
      </c>
      <c r="E381" s="65" t="s">
        <v>914</v>
      </c>
      <c r="F381" s="65" t="s">
        <v>119</v>
      </c>
      <c r="G381" s="170">
        <v>1387600</v>
      </c>
      <c r="H381" s="170">
        <v>693799</v>
      </c>
      <c r="I381" s="67">
        <f t="shared" si="54"/>
        <v>49.999927933121938</v>
      </c>
      <c r="J381" s="5"/>
    </row>
    <row r="382" spans="1:11" ht="68.25" customHeight="1">
      <c r="A382" s="83" t="s">
        <v>313</v>
      </c>
      <c r="B382" s="163" t="s">
        <v>1110</v>
      </c>
      <c r="C382" s="69" t="s">
        <v>566</v>
      </c>
      <c r="D382" s="65" t="s">
        <v>361</v>
      </c>
      <c r="E382" s="65" t="s">
        <v>1109</v>
      </c>
      <c r="F382" s="65"/>
      <c r="G382" s="109">
        <f>G383</f>
        <v>58700</v>
      </c>
      <c r="H382" s="109">
        <f>H383</f>
        <v>0</v>
      </c>
      <c r="I382" s="67">
        <f t="shared" ref="I382:I455" si="63">H382/G382*100</f>
        <v>0</v>
      </c>
      <c r="J382" s="5"/>
    </row>
    <row r="383" spans="1:11" ht="40.5" customHeight="1">
      <c r="A383" s="83" t="s">
        <v>314</v>
      </c>
      <c r="B383" s="66" t="s">
        <v>120</v>
      </c>
      <c r="C383" s="69" t="s">
        <v>566</v>
      </c>
      <c r="D383" s="65" t="s">
        <v>361</v>
      </c>
      <c r="E383" s="65" t="s">
        <v>1109</v>
      </c>
      <c r="F383" s="65" t="s">
        <v>119</v>
      </c>
      <c r="G383" s="170">
        <v>58700</v>
      </c>
      <c r="H383" s="170">
        <v>0</v>
      </c>
      <c r="I383" s="67">
        <f t="shared" si="63"/>
        <v>0</v>
      </c>
      <c r="J383" s="5"/>
    </row>
    <row r="384" spans="1:11" ht="57.75" customHeight="1">
      <c r="A384" s="83" t="s">
        <v>315</v>
      </c>
      <c r="B384" s="66" t="s">
        <v>1111</v>
      </c>
      <c r="C384" s="69" t="s">
        <v>566</v>
      </c>
      <c r="D384" s="65" t="s">
        <v>361</v>
      </c>
      <c r="E384" s="65" t="s">
        <v>1112</v>
      </c>
      <c r="F384" s="65"/>
      <c r="G384" s="109">
        <f>G385</f>
        <v>28800</v>
      </c>
      <c r="H384" s="109">
        <f t="shared" ref="H384" si="64">H385</f>
        <v>0</v>
      </c>
      <c r="I384" s="67">
        <f t="shared" si="63"/>
        <v>0</v>
      </c>
      <c r="J384" s="5"/>
    </row>
    <row r="385" spans="1:10" ht="40.5" customHeight="1">
      <c r="A385" s="83" t="s">
        <v>316</v>
      </c>
      <c r="B385" s="66" t="s">
        <v>120</v>
      </c>
      <c r="C385" s="69" t="s">
        <v>566</v>
      </c>
      <c r="D385" s="65" t="s">
        <v>361</v>
      </c>
      <c r="E385" s="65" t="s">
        <v>1112</v>
      </c>
      <c r="F385" s="65" t="s">
        <v>119</v>
      </c>
      <c r="G385" s="109">
        <v>28800</v>
      </c>
      <c r="H385" s="109">
        <v>0</v>
      </c>
      <c r="I385" s="67">
        <f t="shared" si="63"/>
        <v>0</v>
      </c>
      <c r="J385" s="5"/>
    </row>
    <row r="386" spans="1:10" ht="51.75" customHeight="1">
      <c r="A386" s="83" t="s">
        <v>319</v>
      </c>
      <c r="B386" s="66" t="s">
        <v>1115</v>
      </c>
      <c r="C386" s="69" t="s">
        <v>566</v>
      </c>
      <c r="D386" s="65" t="s">
        <v>361</v>
      </c>
      <c r="E386" s="65" t="s">
        <v>1113</v>
      </c>
      <c r="F386" s="65"/>
      <c r="G386" s="109">
        <f>G387</f>
        <v>87500</v>
      </c>
      <c r="H386" s="109">
        <f>H387</f>
        <v>0</v>
      </c>
      <c r="I386" s="67">
        <f t="shared" si="63"/>
        <v>0</v>
      </c>
      <c r="J386" s="5"/>
    </row>
    <row r="387" spans="1:10" ht="40.5" customHeight="1">
      <c r="A387" s="83" t="s">
        <v>322</v>
      </c>
      <c r="B387" s="66" t="s">
        <v>120</v>
      </c>
      <c r="C387" s="69" t="s">
        <v>566</v>
      </c>
      <c r="D387" s="65" t="s">
        <v>361</v>
      </c>
      <c r="E387" s="65" t="s">
        <v>1113</v>
      </c>
      <c r="F387" s="65" t="s">
        <v>119</v>
      </c>
      <c r="G387" s="109">
        <v>87500</v>
      </c>
      <c r="H387" s="109">
        <v>0</v>
      </c>
      <c r="I387" s="67">
        <f t="shared" si="63"/>
        <v>0</v>
      </c>
      <c r="J387" s="5"/>
    </row>
    <row r="388" spans="1:10" ht="19.5" customHeight="1">
      <c r="A388" s="83" t="s">
        <v>323</v>
      </c>
      <c r="B388" s="63" t="s">
        <v>298</v>
      </c>
      <c r="C388" s="72" t="s">
        <v>566</v>
      </c>
      <c r="D388" s="62" t="s">
        <v>297</v>
      </c>
      <c r="E388" s="62"/>
      <c r="F388" s="62"/>
      <c r="G388" s="64">
        <f>G389</f>
        <v>37683363.079999998</v>
      </c>
      <c r="H388" s="64">
        <f>H389</f>
        <v>19052857.620000001</v>
      </c>
      <c r="I388" s="64">
        <f t="shared" si="63"/>
        <v>50.560396054756808</v>
      </c>
      <c r="J388" s="31"/>
    </row>
    <row r="389" spans="1:10" ht="42.75">
      <c r="A389" s="83" t="s">
        <v>324</v>
      </c>
      <c r="B389" s="66" t="s">
        <v>171</v>
      </c>
      <c r="C389" s="69" t="s">
        <v>566</v>
      </c>
      <c r="D389" s="65" t="s">
        <v>297</v>
      </c>
      <c r="E389" s="65" t="s">
        <v>458</v>
      </c>
      <c r="F389" s="65"/>
      <c r="G389" s="67">
        <f>G408+G394+G390</f>
        <v>37683363.079999998</v>
      </c>
      <c r="H389" s="67">
        <f>H408+H394+H390</f>
        <v>19052857.620000001</v>
      </c>
      <c r="I389" s="67">
        <f t="shared" si="63"/>
        <v>50.560396054756808</v>
      </c>
    </row>
    <row r="390" spans="1:10" ht="28.5">
      <c r="A390" s="83" t="s">
        <v>326</v>
      </c>
      <c r="B390" s="66" t="s">
        <v>249</v>
      </c>
      <c r="C390" s="69" t="s">
        <v>566</v>
      </c>
      <c r="D390" s="65" t="s">
        <v>297</v>
      </c>
      <c r="E390" s="65" t="s">
        <v>463</v>
      </c>
      <c r="F390" s="62"/>
      <c r="G390" s="67">
        <f>G391</f>
        <v>1373800</v>
      </c>
      <c r="H390" s="67">
        <f>H391</f>
        <v>572429.78</v>
      </c>
      <c r="I390" s="67">
        <f t="shared" si="63"/>
        <v>41.667621196680741</v>
      </c>
    </row>
    <row r="391" spans="1:10" ht="83.25" customHeight="1">
      <c r="A391" s="83" t="s">
        <v>327</v>
      </c>
      <c r="B391" s="66" t="s">
        <v>1074</v>
      </c>
      <c r="C391" s="69" t="s">
        <v>566</v>
      </c>
      <c r="D391" s="65" t="s">
        <v>297</v>
      </c>
      <c r="E391" s="65" t="s">
        <v>1075</v>
      </c>
      <c r="F391" s="65"/>
      <c r="G391" s="67">
        <f>G392+G393</f>
        <v>1373800</v>
      </c>
      <c r="H391" s="67">
        <f>H392+H393</f>
        <v>572429.78</v>
      </c>
      <c r="I391" s="67">
        <f t="shared" si="63"/>
        <v>41.667621196680741</v>
      </c>
    </row>
    <row r="392" spans="1:10" ht="19.5" customHeight="1">
      <c r="A392" s="83" t="s">
        <v>328</v>
      </c>
      <c r="B392" s="66" t="s">
        <v>120</v>
      </c>
      <c r="C392" s="69" t="s">
        <v>566</v>
      </c>
      <c r="D392" s="65" t="s">
        <v>297</v>
      </c>
      <c r="E392" s="65" t="s">
        <v>1075</v>
      </c>
      <c r="F392" s="65" t="s">
        <v>119</v>
      </c>
      <c r="G392" s="170">
        <v>686900</v>
      </c>
      <c r="H392" s="170">
        <v>286212.78000000003</v>
      </c>
      <c r="I392" s="67">
        <f t="shared" si="63"/>
        <v>41.667314019507941</v>
      </c>
    </row>
    <row r="393" spans="1:10" ht="19.5" customHeight="1">
      <c r="A393" s="83" t="s">
        <v>1003</v>
      </c>
      <c r="B393" s="66" t="s">
        <v>252</v>
      </c>
      <c r="C393" s="69" t="s">
        <v>566</v>
      </c>
      <c r="D393" s="65" t="s">
        <v>297</v>
      </c>
      <c r="E393" s="65" t="s">
        <v>1075</v>
      </c>
      <c r="F393" s="65" t="s">
        <v>251</v>
      </c>
      <c r="G393" s="170">
        <v>686900</v>
      </c>
      <c r="H393" s="170">
        <v>286217</v>
      </c>
      <c r="I393" s="67">
        <f t="shared" si="63"/>
        <v>41.667928373853549</v>
      </c>
    </row>
    <row r="394" spans="1:10" ht="28.5">
      <c r="A394" s="83" t="s">
        <v>1004</v>
      </c>
      <c r="B394" s="66" t="s">
        <v>155</v>
      </c>
      <c r="C394" s="69" t="s">
        <v>566</v>
      </c>
      <c r="D394" s="65" t="s">
        <v>297</v>
      </c>
      <c r="E394" s="65" t="s">
        <v>462</v>
      </c>
      <c r="F394" s="65"/>
      <c r="G394" s="109">
        <f>G395+G403+G406+G398+G401</f>
        <v>16741693</v>
      </c>
      <c r="H394" s="109">
        <f>H395+H403+H406+H398+H401</f>
        <v>12100340</v>
      </c>
      <c r="I394" s="67">
        <f t="shared" si="63"/>
        <v>72.276680739516607</v>
      </c>
    </row>
    <row r="395" spans="1:10" ht="57">
      <c r="A395" s="83" t="s">
        <v>329</v>
      </c>
      <c r="B395" s="70" t="s">
        <v>230</v>
      </c>
      <c r="C395" s="69" t="s">
        <v>566</v>
      </c>
      <c r="D395" s="65" t="s">
        <v>297</v>
      </c>
      <c r="E395" s="65" t="s">
        <v>363</v>
      </c>
      <c r="F395" s="65"/>
      <c r="G395" s="109">
        <f>G396+G397</f>
        <v>6370600</v>
      </c>
      <c r="H395" s="109">
        <f>H396+H397</f>
        <v>5499913</v>
      </c>
      <c r="I395" s="67">
        <f t="shared" si="63"/>
        <v>86.332731610837286</v>
      </c>
    </row>
    <row r="396" spans="1:10" ht="27" customHeight="1">
      <c r="A396" s="83" t="s">
        <v>330</v>
      </c>
      <c r="B396" s="66" t="s">
        <v>120</v>
      </c>
      <c r="C396" s="69" t="s">
        <v>566</v>
      </c>
      <c r="D396" s="65" t="s">
        <v>297</v>
      </c>
      <c r="E396" s="65" t="s">
        <v>363</v>
      </c>
      <c r="F396" s="65" t="s">
        <v>119</v>
      </c>
      <c r="G396" s="170">
        <v>413309</v>
      </c>
      <c r="H396" s="170">
        <v>344649</v>
      </c>
      <c r="I396" s="67">
        <f t="shared" si="63"/>
        <v>83.387731697107967</v>
      </c>
    </row>
    <row r="397" spans="1:10" ht="24.75" customHeight="1">
      <c r="A397" s="83" t="s">
        <v>1005</v>
      </c>
      <c r="B397" s="66" t="s">
        <v>252</v>
      </c>
      <c r="C397" s="69" t="s">
        <v>566</v>
      </c>
      <c r="D397" s="65" t="s">
        <v>297</v>
      </c>
      <c r="E397" s="65" t="s">
        <v>363</v>
      </c>
      <c r="F397" s="65" t="s">
        <v>251</v>
      </c>
      <c r="G397" s="170">
        <v>5957291</v>
      </c>
      <c r="H397" s="170">
        <v>5155264</v>
      </c>
      <c r="I397" s="67">
        <f t="shared" si="63"/>
        <v>86.53705182439468</v>
      </c>
    </row>
    <row r="398" spans="1:10" ht="71.25">
      <c r="A398" s="83" t="s">
        <v>1006</v>
      </c>
      <c r="B398" s="70" t="s">
        <v>860</v>
      </c>
      <c r="C398" s="69" t="s">
        <v>566</v>
      </c>
      <c r="D398" s="65" t="s">
        <v>297</v>
      </c>
      <c r="E398" s="65" t="s">
        <v>859</v>
      </c>
      <c r="F398" s="65"/>
      <c r="G398" s="67">
        <f>G399+G400</f>
        <v>5893200</v>
      </c>
      <c r="H398" s="67">
        <f>H399+H400</f>
        <v>3800000</v>
      </c>
      <c r="I398" s="67">
        <f t="shared" si="63"/>
        <v>64.481096857394959</v>
      </c>
    </row>
    <row r="399" spans="1:10" ht="28.5" customHeight="1">
      <c r="A399" s="83" t="s">
        <v>331</v>
      </c>
      <c r="B399" s="66" t="s">
        <v>120</v>
      </c>
      <c r="C399" s="69" t="s">
        <v>566</v>
      </c>
      <c r="D399" s="65" t="s">
        <v>297</v>
      </c>
      <c r="E399" s="65" t="s">
        <v>859</v>
      </c>
      <c r="F399" s="70">
        <v>610</v>
      </c>
      <c r="G399" s="170">
        <v>240000</v>
      </c>
      <c r="H399" s="170">
        <v>240000</v>
      </c>
      <c r="I399" s="67">
        <f t="shared" si="63"/>
        <v>100</v>
      </c>
    </row>
    <row r="400" spans="1:10" ht="30.75" customHeight="1">
      <c r="A400" s="83" t="s">
        <v>504</v>
      </c>
      <c r="B400" s="66" t="s">
        <v>252</v>
      </c>
      <c r="C400" s="69" t="s">
        <v>566</v>
      </c>
      <c r="D400" s="65" t="s">
        <v>297</v>
      </c>
      <c r="E400" s="65" t="s">
        <v>859</v>
      </c>
      <c r="F400" s="70">
        <v>620</v>
      </c>
      <c r="G400" s="170">
        <v>5653200</v>
      </c>
      <c r="H400" s="170">
        <v>3560000</v>
      </c>
      <c r="I400" s="67">
        <f t="shared" si="63"/>
        <v>62.973183329795511</v>
      </c>
    </row>
    <row r="401" spans="1:9" ht="70.5" customHeight="1">
      <c r="A401" s="83" t="s">
        <v>505</v>
      </c>
      <c r="B401" s="70" t="s">
        <v>1088</v>
      </c>
      <c r="C401" s="69" t="s">
        <v>566</v>
      </c>
      <c r="D401" s="65" t="s">
        <v>297</v>
      </c>
      <c r="E401" s="65" t="s">
        <v>1092</v>
      </c>
      <c r="F401" s="70"/>
      <c r="G401" s="67">
        <f>G402</f>
        <v>1261000</v>
      </c>
      <c r="H401" s="67">
        <f t="shared" ref="H401" si="65">H402</f>
        <v>1261000</v>
      </c>
      <c r="I401" s="67">
        <f t="shared" si="63"/>
        <v>100</v>
      </c>
    </row>
    <row r="402" spans="1:9" ht="33" customHeight="1">
      <c r="A402" s="83" t="s">
        <v>332</v>
      </c>
      <c r="B402" s="66" t="s">
        <v>252</v>
      </c>
      <c r="C402" s="69" t="s">
        <v>566</v>
      </c>
      <c r="D402" s="65" t="s">
        <v>297</v>
      </c>
      <c r="E402" s="65" t="s">
        <v>1092</v>
      </c>
      <c r="F402" s="70">
        <v>620</v>
      </c>
      <c r="G402" s="170">
        <v>1261000</v>
      </c>
      <c r="H402" s="170">
        <v>1261000</v>
      </c>
      <c r="I402" s="67">
        <f t="shared" si="63"/>
        <v>100</v>
      </c>
    </row>
    <row r="403" spans="1:9" ht="99.75">
      <c r="A403" s="83" t="s">
        <v>333</v>
      </c>
      <c r="B403" s="74" t="s">
        <v>190</v>
      </c>
      <c r="C403" s="69" t="s">
        <v>566</v>
      </c>
      <c r="D403" s="65" t="s">
        <v>297</v>
      </c>
      <c r="E403" s="65" t="s">
        <v>156</v>
      </c>
      <c r="F403" s="65"/>
      <c r="G403" s="109">
        <f>G405+G404</f>
        <v>704700</v>
      </c>
      <c r="H403" s="109">
        <f t="shared" ref="H403" si="66">H405+H404</f>
        <v>0</v>
      </c>
      <c r="I403" s="67">
        <f t="shared" si="63"/>
        <v>0</v>
      </c>
    </row>
    <row r="404" spans="1:9">
      <c r="A404" s="83" t="s">
        <v>334</v>
      </c>
      <c r="B404" s="66" t="s">
        <v>687</v>
      </c>
      <c r="C404" s="69" t="s">
        <v>566</v>
      </c>
      <c r="D404" s="65" t="s">
        <v>297</v>
      </c>
      <c r="E404" s="65" t="s">
        <v>156</v>
      </c>
      <c r="F404" s="65" t="s">
        <v>686</v>
      </c>
      <c r="G404" s="170">
        <v>39900</v>
      </c>
      <c r="H404" s="170">
        <v>0</v>
      </c>
      <c r="I404" s="67">
        <f t="shared" si="63"/>
        <v>0</v>
      </c>
    </row>
    <row r="405" spans="1:9" ht="29.25" customHeight="1">
      <c r="A405" s="83" t="s">
        <v>335</v>
      </c>
      <c r="B405" s="66" t="s">
        <v>252</v>
      </c>
      <c r="C405" s="69" t="s">
        <v>566</v>
      </c>
      <c r="D405" s="65" t="s">
        <v>297</v>
      </c>
      <c r="E405" s="65" t="s">
        <v>156</v>
      </c>
      <c r="F405" s="65" t="s">
        <v>251</v>
      </c>
      <c r="G405" s="170">
        <v>664800</v>
      </c>
      <c r="H405" s="170">
        <v>0</v>
      </c>
      <c r="I405" s="67">
        <f t="shared" si="63"/>
        <v>0</v>
      </c>
    </row>
    <row r="406" spans="1:9" ht="18.75" customHeight="1">
      <c r="A406" s="83" t="s">
        <v>1007</v>
      </c>
      <c r="B406" s="66" t="s">
        <v>161</v>
      </c>
      <c r="C406" s="69" t="s">
        <v>566</v>
      </c>
      <c r="D406" s="65" t="s">
        <v>297</v>
      </c>
      <c r="E406" s="65" t="s">
        <v>160</v>
      </c>
      <c r="F406" s="65"/>
      <c r="G406" s="109">
        <f>G407</f>
        <v>2512193</v>
      </c>
      <c r="H406" s="109">
        <f>H407</f>
        <v>1539427</v>
      </c>
      <c r="I406" s="67">
        <f t="shared" si="63"/>
        <v>61.278213895190383</v>
      </c>
    </row>
    <row r="407" spans="1:9" ht="23.25" customHeight="1">
      <c r="A407" s="83" t="s">
        <v>1008</v>
      </c>
      <c r="B407" s="66" t="s">
        <v>252</v>
      </c>
      <c r="C407" s="69" t="s">
        <v>566</v>
      </c>
      <c r="D407" s="65" t="s">
        <v>297</v>
      </c>
      <c r="E407" s="65" t="s">
        <v>160</v>
      </c>
      <c r="F407" s="65" t="s">
        <v>251</v>
      </c>
      <c r="G407" s="170">
        <v>2512193</v>
      </c>
      <c r="H407" s="170">
        <v>1539427</v>
      </c>
      <c r="I407" s="67">
        <f t="shared" si="63"/>
        <v>61.278213895190383</v>
      </c>
    </row>
    <row r="408" spans="1:9" ht="64.5" customHeight="1">
      <c r="A408" s="83" t="s">
        <v>1009</v>
      </c>
      <c r="B408" s="66" t="s">
        <v>184</v>
      </c>
      <c r="C408" s="69" t="s">
        <v>566</v>
      </c>
      <c r="D408" s="65" t="s">
        <v>297</v>
      </c>
      <c r="E408" s="65" t="s">
        <v>182</v>
      </c>
      <c r="F408" s="65"/>
      <c r="G408" s="109">
        <f>G409+G416+G419+G412</f>
        <v>19567870.079999998</v>
      </c>
      <c r="H408" s="109">
        <f>H409+H416+H419+H412</f>
        <v>6380087.8399999999</v>
      </c>
      <c r="I408" s="67">
        <f t="shared" si="63"/>
        <v>32.604917213350589</v>
      </c>
    </row>
    <row r="409" spans="1:9" ht="42.75" customHeight="1">
      <c r="A409" s="83" t="s">
        <v>1010</v>
      </c>
      <c r="B409" s="66" t="s">
        <v>299</v>
      </c>
      <c r="C409" s="69" t="s">
        <v>566</v>
      </c>
      <c r="D409" s="65" t="s">
        <v>297</v>
      </c>
      <c r="E409" s="65" t="s">
        <v>157</v>
      </c>
      <c r="F409" s="65"/>
      <c r="G409" s="109">
        <f>SUM(G410:G411)</f>
        <v>150000</v>
      </c>
      <c r="H409" s="109">
        <f>SUM(H410:H411)</f>
        <v>19015</v>
      </c>
      <c r="I409" s="67">
        <f t="shared" si="63"/>
        <v>12.676666666666666</v>
      </c>
    </row>
    <row r="410" spans="1:9" ht="50.25" customHeight="1">
      <c r="A410" s="83" t="s">
        <v>1011</v>
      </c>
      <c r="B410" s="70" t="s">
        <v>15</v>
      </c>
      <c r="C410" s="69" t="s">
        <v>566</v>
      </c>
      <c r="D410" s="65" t="s">
        <v>297</v>
      </c>
      <c r="E410" s="65" t="s">
        <v>157</v>
      </c>
      <c r="F410" s="65" t="s">
        <v>607</v>
      </c>
      <c r="G410" s="170">
        <v>145000</v>
      </c>
      <c r="H410" s="170">
        <v>19015</v>
      </c>
      <c r="I410" s="67">
        <f t="shared" si="63"/>
        <v>13.113793103448277</v>
      </c>
    </row>
    <row r="411" spans="1:9" ht="24.75" customHeight="1">
      <c r="A411" s="83" t="s">
        <v>337</v>
      </c>
      <c r="B411" s="66" t="s">
        <v>847</v>
      </c>
      <c r="C411" s="69" t="s">
        <v>566</v>
      </c>
      <c r="D411" s="65" t="s">
        <v>297</v>
      </c>
      <c r="E411" s="65" t="s">
        <v>157</v>
      </c>
      <c r="F411" s="65" t="s">
        <v>296</v>
      </c>
      <c r="G411" s="170">
        <v>5000</v>
      </c>
      <c r="H411" s="170">
        <v>0</v>
      </c>
      <c r="I411" s="67">
        <f t="shared" si="63"/>
        <v>0</v>
      </c>
    </row>
    <row r="412" spans="1:9" ht="30.75" customHeight="1">
      <c r="A412" s="83" t="s">
        <v>338</v>
      </c>
      <c r="B412" s="66" t="s">
        <v>159</v>
      </c>
      <c r="C412" s="69" t="s">
        <v>566</v>
      </c>
      <c r="D412" s="65" t="s">
        <v>297</v>
      </c>
      <c r="E412" s="65" t="s">
        <v>158</v>
      </c>
      <c r="F412" s="65"/>
      <c r="G412" s="109">
        <f>SUM(G413:G415)</f>
        <v>12439439.08</v>
      </c>
      <c r="H412" s="109">
        <f>SUM(H413:H415)</f>
        <v>3189504.77</v>
      </c>
      <c r="I412" s="67">
        <f t="shared" si="63"/>
        <v>25.640261988404706</v>
      </c>
    </row>
    <row r="413" spans="1:9" ht="38.25" customHeight="1">
      <c r="A413" s="83" t="s">
        <v>339</v>
      </c>
      <c r="B413" s="66" t="s">
        <v>907</v>
      </c>
      <c r="C413" s="69" t="s">
        <v>566</v>
      </c>
      <c r="D413" s="65" t="s">
        <v>297</v>
      </c>
      <c r="E413" s="65" t="s">
        <v>158</v>
      </c>
      <c r="F413" s="65" t="s">
        <v>598</v>
      </c>
      <c r="G413" s="170">
        <v>3855934</v>
      </c>
      <c r="H413" s="170">
        <v>1852515.57</v>
      </c>
      <c r="I413" s="67">
        <f t="shared" si="63"/>
        <v>48.043238551282258</v>
      </c>
    </row>
    <row r="414" spans="1:9" ht="50.25" customHeight="1">
      <c r="A414" s="83" t="s">
        <v>342</v>
      </c>
      <c r="B414" s="70" t="s">
        <v>15</v>
      </c>
      <c r="C414" s="69" t="s">
        <v>566</v>
      </c>
      <c r="D414" s="65" t="s">
        <v>297</v>
      </c>
      <c r="E414" s="65" t="s">
        <v>158</v>
      </c>
      <c r="F414" s="65" t="s">
        <v>607</v>
      </c>
      <c r="G414" s="170">
        <v>8527405.0800000001</v>
      </c>
      <c r="H414" s="170">
        <v>1336989.2</v>
      </c>
      <c r="I414" s="67">
        <f t="shared" si="63"/>
        <v>15.67873447381721</v>
      </c>
    </row>
    <row r="415" spans="1:9" ht="30" customHeight="1">
      <c r="A415" s="83" t="s">
        <v>343</v>
      </c>
      <c r="B415" s="66" t="s">
        <v>624</v>
      </c>
      <c r="C415" s="69" t="s">
        <v>566</v>
      </c>
      <c r="D415" s="65" t="s">
        <v>297</v>
      </c>
      <c r="E415" s="65" t="s">
        <v>158</v>
      </c>
      <c r="F415" s="65" t="s">
        <v>623</v>
      </c>
      <c r="G415" s="170">
        <v>56100</v>
      </c>
      <c r="H415" s="170">
        <v>0</v>
      </c>
      <c r="I415" s="67">
        <f t="shared" si="63"/>
        <v>0</v>
      </c>
    </row>
    <row r="416" spans="1:9" ht="36.75" customHeight="1">
      <c r="A416" s="83" t="s">
        <v>344</v>
      </c>
      <c r="B416" s="66" t="s">
        <v>154</v>
      </c>
      <c r="C416" s="69" t="s">
        <v>566</v>
      </c>
      <c r="D416" s="65" t="s">
        <v>297</v>
      </c>
      <c r="E416" s="65" t="s">
        <v>153</v>
      </c>
      <c r="F416" s="65"/>
      <c r="G416" s="109">
        <f>SUM(G417:G418)</f>
        <v>6774431</v>
      </c>
      <c r="H416" s="109">
        <f>SUM(H417:H418)</f>
        <v>3099568.0700000003</v>
      </c>
      <c r="I416" s="67">
        <f t="shared" si="63"/>
        <v>45.753924868376409</v>
      </c>
    </row>
    <row r="417" spans="1:9" ht="33" customHeight="1">
      <c r="A417" s="83" t="s">
        <v>346</v>
      </c>
      <c r="B417" s="66" t="s">
        <v>687</v>
      </c>
      <c r="C417" s="69" t="s">
        <v>566</v>
      </c>
      <c r="D417" s="65" t="s">
        <v>297</v>
      </c>
      <c r="E417" s="65" t="s">
        <v>153</v>
      </c>
      <c r="F417" s="65" t="s">
        <v>686</v>
      </c>
      <c r="G417" s="170">
        <v>5929001</v>
      </c>
      <c r="H417" s="170">
        <v>2762319.79</v>
      </c>
      <c r="I417" s="67">
        <f t="shared" si="63"/>
        <v>46.589970047230558</v>
      </c>
    </row>
    <row r="418" spans="1:9" ht="45.75" customHeight="1">
      <c r="A418" s="83" t="s">
        <v>73</v>
      </c>
      <c r="B418" s="70" t="s">
        <v>608</v>
      </c>
      <c r="C418" s="69" t="s">
        <v>566</v>
      </c>
      <c r="D418" s="65" t="s">
        <v>297</v>
      </c>
      <c r="E418" s="65" t="s">
        <v>153</v>
      </c>
      <c r="F418" s="65" t="s">
        <v>607</v>
      </c>
      <c r="G418" s="170">
        <v>845430</v>
      </c>
      <c r="H418" s="170">
        <v>337248.28</v>
      </c>
      <c r="I418" s="67">
        <f t="shared" si="63"/>
        <v>39.890739623623482</v>
      </c>
    </row>
    <row r="419" spans="1:9" ht="111.75" customHeight="1">
      <c r="A419" s="83" t="s">
        <v>347</v>
      </c>
      <c r="B419" s="74" t="s">
        <v>838</v>
      </c>
      <c r="C419" s="69" t="s">
        <v>566</v>
      </c>
      <c r="D419" s="65" t="s">
        <v>297</v>
      </c>
      <c r="E419" s="65" t="s">
        <v>837</v>
      </c>
      <c r="F419" s="65"/>
      <c r="G419" s="109">
        <f>G420</f>
        <v>204000</v>
      </c>
      <c r="H419" s="109">
        <f>H420</f>
        <v>72000</v>
      </c>
      <c r="I419" s="67">
        <f t="shared" si="63"/>
        <v>35.294117647058826</v>
      </c>
    </row>
    <row r="420" spans="1:9" ht="25.5" customHeight="1">
      <c r="A420" s="83" t="s">
        <v>349</v>
      </c>
      <c r="B420" s="70" t="s">
        <v>959</v>
      </c>
      <c r="C420" s="69" t="s">
        <v>566</v>
      </c>
      <c r="D420" s="65" t="s">
        <v>297</v>
      </c>
      <c r="E420" s="65" t="s">
        <v>837</v>
      </c>
      <c r="F420" s="65" t="s">
        <v>288</v>
      </c>
      <c r="G420" s="170">
        <v>204000</v>
      </c>
      <c r="H420" s="170">
        <v>72000</v>
      </c>
      <c r="I420" s="67">
        <f t="shared" si="63"/>
        <v>35.294117647058826</v>
      </c>
    </row>
    <row r="421" spans="1:9" ht="25.5" customHeight="1">
      <c r="A421" s="83" t="s">
        <v>375</v>
      </c>
      <c r="B421" s="63" t="s">
        <v>351</v>
      </c>
      <c r="C421" s="72" t="s">
        <v>566</v>
      </c>
      <c r="D421" s="62" t="s">
        <v>350</v>
      </c>
      <c r="E421" s="65"/>
      <c r="F421" s="65"/>
      <c r="G421" s="170">
        <f t="shared" ref="G421:H425" si="67">G422</f>
        <v>255827.3</v>
      </c>
      <c r="H421" s="170">
        <f t="shared" si="67"/>
        <v>119828.1</v>
      </c>
      <c r="I421" s="64">
        <f t="shared" si="63"/>
        <v>46.839449894518694</v>
      </c>
    </row>
    <row r="422" spans="1:9" ht="25.5" customHeight="1">
      <c r="A422" s="83" t="s">
        <v>376</v>
      </c>
      <c r="B422" s="75" t="s">
        <v>888</v>
      </c>
      <c r="C422" s="72" t="s">
        <v>566</v>
      </c>
      <c r="D422" s="62" t="s">
        <v>889</v>
      </c>
      <c r="E422" s="65"/>
      <c r="F422" s="65"/>
      <c r="G422" s="170">
        <f t="shared" si="67"/>
        <v>255827.3</v>
      </c>
      <c r="H422" s="170">
        <f t="shared" si="67"/>
        <v>119828.1</v>
      </c>
      <c r="I422" s="64">
        <f t="shared" si="63"/>
        <v>46.839449894518694</v>
      </c>
    </row>
    <row r="423" spans="1:9" ht="44.25" customHeight="1">
      <c r="A423" s="83" t="s">
        <v>377</v>
      </c>
      <c r="B423" s="66" t="s">
        <v>171</v>
      </c>
      <c r="C423" s="69" t="s">
        <v>566</v>
      </c>
      <c r="D423" s="65" t="s">
        <v>889</v>
      </c>
      <c r="E423" s="65" t="s">
        <v>458</v>
      </c>
      <c r="F423" s="65"/>
      <c r="G423" s="170">
        <f t="shared" si="67"/>
        <v>255827.3</v>
      </c>
      <c r="H423" s="170">
        <f t="shared" si="67"/>
        <v>119828.1</v>
      </c>
      <c r="I423" s="67">
        <f t="shared" si="63"/>
        <v>46.839449894518694</v>
      </c>
    </row>
    <row r="424" spans="1:9" ht="40.5" customHeight="1">
      <c r="A424" s="83" t="s">
        <v>352</v>
      </c>
      <c r="B424" s="66" t="s">
        <v>249</v>
      </c>
      <c r="C424" s="69" t="s">
        <v>566</v>
      </c>
      <c r="D424" s="65" t="s">
        <v>889</v>
      </c>
      <c r="E424" s="65" t="s">
        <v>463</v>
      </c>
      <c r="F424" s="65"/>
      <c r="G424" s="170">
        <f t="shared" si="67"/>
        <v>255827.3</v>
      </c>
      <c r="H424" s="170">
        <f t="shared" si="67"/>
        <v>119828.1</v>
      </c>
      <c r="I424" s="67">
        <f t="shared" si="63"/>
        <v>46.839449894518694</v>
      </c>
    </row>
    <row r="425" spans="1:9" ht="53.25" customHeight="1">
      <c r="A425" s="83" t="s">
        <v>355</v>
      </c>
      <c r="B425" s="66" t="s">
        <v>861</v>
      </c>
      <c r="C425" s="69" t="s">
        <v>566</v>
      </c>
      <c r="D425" s="65" t="s">
        <v>889</v>
      </c>
      <c r="E425" s="65" t="s">
        <v>862</v>
      </c>
      <c r="F425" s="65"/>
      <c r="G425" s="170">
        <f t="shared" si="67"/>
        <v>255827.3</v>
      </c>
      <c r="H425" s="170">
        <f t="shared" si="67"/>
        <v>119828.1</v>
      </c>
      <c r="I425" s="67">
        <f t="shared" si="63"/>
        <v>46.839449894518694</v>
      </c>
    </row>
    <row r="426" spans="1:9" ht="38.25" customHeight="1">
      <c r="A426" s="83" t="s">
        <v>357</v>
      </c>
      <c r="B426" s="70" t="s">
        <v>1114</v>
      </c>
      <c r="C426" s="69" t="s">
        <v>566</v>
      </c>
      <c r="D426" s="65" t="s">
        <v>889</v>
      </c>
      <c r="E426" s="65" t="s">
        <v>862</v>
      </c>
      <c r="F426" s="65" t="s">
        <v>82</v>
      </c>
      <c r="G426" s="170">
        <v>255827.3</v>
      </c>
      <c r="H426" s="170">
        <v>119828.1</v>
      </c>
      <c r="I426" s="67">
        <f t="shared" si="63"/>
        <v>46.839449894518694</v>
      </c>
    </row>
    <row r="427" spans="1:9" ht="33.75" customHeight="1">
      <c r="A427" s="83" t="s">
        <v>358</v>
      </c>
      <c r="B427" s="63" t="s">
        <v>567</v>
      </c>
      <c r="C427" s="72" t="s">
        <v>568</v>
      </c>
      <c r="D427" s="95"/>
      <c r="E427" s="95"/>
      <c r="F427" s="95"/>
      <c r="G427" s="64">
        <f>G428</f>
        <v>63136989.799999997</v>
      </c>
      <c r="H427" s="64">
        <f>H428</f>
        <v>32112543.789999999</v>
      </c>
      <c r="I427" s="64">
        <f t="shared" si="63"/>
        <v>50.861695959410469</v>
      </c>
    </row>
    <row r="428" spans="1:9" ht="27.75" customHeight="1">
      <c r="A428" s="83" t="s">
        <v>506</v>
      </c>
      <c r="B428" s="63" t="s">
        <v>318</v>
      </c>
      <c r="C428" s="72" t="s">
        <v>568</v>
      </c>
      <c r="D428" s="62" t="s">
        <v>317</v>
      </c>
      <c r="E428" s="62"/>
      <c r="F428" s="62"/>
      <c r="G428" s="64">
        <f>G429+G453</f>
        <v>63136989.799999997</v>
      </c>
      <c r="H428" s="64">
        <f>H429+H453</f>
        <v>32112543.789999999</v>
      </c>
      <c r="I428" s="64">
        <f t="shared" si="63"/>
        <v>50.861695959410469</v>
      </c>
    </row>
    <row r="429" spans="1:9" ht="24" customHeight="1">
      <c r="A429" s="83" t="s">
        <v>507</v>
      </c>
      <c r="B429" s="63" t="s">
        <v>321</v>
      </c>
      <c r="C429" s="72" t="s">
        <v>568</v>
      </c>
      <c r="D429" s="62" t="s">
        <v>320</v>
      </c>
      <c r="E429" s="62"/>
      <c r="F429" s="62"/>
      <c r="G429" s="64">
        <f>G430</f>
        <v>60519384.799999997</v>
      </c>
      <c r="H429" s="64">
        <f>H430</f>
        <v>30984450</v>
      </c>
      <c r="I429" s="64">
        <f t="shared" si="63"/>
        <v>51.197562735303947</v>
      </c>
    </row>
    <row r="430" spans="1:9" ht="36.75" customHeight="1">
      <c r="A430" s="83" t="s">
        <v>387</v>
      </c>
      <c r="B430" s="66" t="s">
        <v>217</v>
      </c>
      <c r="C430" s="69" t="s">
        <v>568</v>
      </c>
      <c r="D430" s="65" t="s">
        <v>320</v>
      </c>
      <c r="E430" s="65" t="s">
        <v>468</v>
      </c>
      <c r="F430" s="62"/>
      <c r="G430" s="67">
        <f>G431+G436+G441+G450</f>
        <v>60519384.799999997</v>
      </c>
      <c r="H430" s="67">
        <f>H431+H436+H441+H450</f>
        <v>30984450</v>
      </c>
      <c r="I430" s="67">
        <f t="shared" si="63"/>
        <v>51.197562735303947</v>
      </c>
    </row>
    <row r="431" spans="1:9" ht="28.5">
      <c r="A431" s="83" t="s">
        <v>388</v>
      </c>
      <c r="B431" s="66" t="s">
        <v>172</v>
      </c>
      <c r="C431" s="69" t="s">
        <v>568</v>
      </c>
      <c r="D431" s="65" t="s">
        <v>320</v>
      </c>
      <c r="E431" s="65" t="s">
        <v>469</v>
      </c>
      <c r="F431" s="62"/>
      <c r="G431" s="67">
        <f>G432+G434</f>
        <v>34759489</v>
      </c>
      <c r="H431" s="67">
        <f>H432+H434</f>
        <v>17618000</v>
      </c>
      <c r="I431" s="67">
        <f t="shared" si="63"/>
        <v>50.685440168582453</v>
      </c>
    </row>
    <row r="432" spans="1:9" ht="33.75" customHeight="1">
      <c r="A432" s="83" t="s">
        <v>390</v>
      </c>
      <c r="B432" s="66" t="s">
        <v>325</v>
      </c>
      <c r="C432" s="69" t="s">
        <v>568</v>
      </c>
      <c r="D432" s="65" t="s">
        <v>320</v>
      </c>
      <c r="E432" s="65" t="s">
        <v>470</v>
      </c>
      <c r="F432" s="65"/>
      <c r="G432" s="96">
        <f>G433</f>
        <v>34459489</v>
      </c>
      <c r="H432" s="96">
        <f>H433</f>
        <v>17618000</v>
      </c>
      <c r="I432" s="67">
        <f t="shared" si="63"/>
        <v>51.126701269423933</v>
      </c>
    </row>
    <row r="433" spans="1:12" ht="20.25" customHeight="1">
      <c r="A433" s="83" t="s">
        <v>391</v>
      </c>
      <c r="B433" s="66" t="s">
        <v>252</v>
      </c>
      <c r="C433" s="69" t="s">
        <v>568</v>
      </c>
      <c r="D433" s="65" t="s">
        <v>320</v>
      </c>
      <c r="E433" s="65" t="s">
        <v>470</v>
      </c>
      <c r="F433" s="65" t="s">
        <v>251</v>
      </c>
      <c r="G433" s="170">
        <v>34459489</v>
      </c>
      <c r="H433" s="170">
        <v>17618000</v>
      </c>
      <c r="I433" s="67">
        <f t="shared" si="63"/>
        <v>51.126701269423933</v>
      </c>
      <c r="J433" s="49"/>
    </row>
    <row r="434" spans="1:12" ht="54.75" customHeight="1">
      <c r="A434" s="83" t="s">
        <v>392</v>
      </c>
      <c r="B434" s="66" t="s">
        <v>1108</v>
      </c>
      <c r="C434" s="69" t="s">
        <v>568</v>
      </c>
      <c r="D434" s="65" t="s">
        <v>320</v>
      </c>
      <c r="E434" s="65" t="s">
        <v>1107</v>
      </c>
      <c r="F434" s="65"/>
      <c r="G434" s="96">
        <f>G435</f>
        <v>300000</v>
      </c>
      <c r="H434" s="96">
        <f>H435</f>
        <v>0</v>
      </c>
      <c r="I434" s="67">
        <f t="shared" si="63"/>
        <v>0</v>
      </c>
      <c r="J434" s="49"/>
    </row>
    <row r="435" spans="1:12" ht="20.25" customHeight="1">
      <c r="A435" s="83" t="s">
        <v>393</v>
      </c>
      <c r="B435" s="66" t="s">
        <v>252</v>
      </c>
      <c r="C435" s="69" t="s">
        <v>568</v>
      </c>
      <c r="D435" s="65" t="s">
        <v>320</v>
      </c>
      <c r="E435" s="65" t="s">
        <v>1107</v>
      </c>
      <c r="F435" s="65" t="s">
        <v>251</v>
      </c>
      <c r="G435" s="170">
        <v>300000</v>
      </c>
      <c r="H435" s="170">
        <v>0</v>
      </c>
      <c r="I435" s="67">
        <f t="shared" si="63"/>
        <v>0</v>
      </c>
      <c r="J435" s="49"/>
    </row>
    <row r="436" spans="1:12" ht="20.25" customHeight="1">
      <c r="A436" s="83" t="s">
        <v>395</v>
      </c>
      <c r="B436" s="66" t="s">
        <v>173</v>
      </c>
      <c r="C436" s="69" t="s">
        <v>568</v>
      </c>
      <c r="D436" s="65" t="s">
        <v>320</v>
      </c>
      <c r="E436" s="65" t="s">
        <v>471</v>
      </c>
      <c r="F436" s="65"/>
      <c r="G436" s="96">
        <f>G437+G439</f>
        <v>7983446</v>
      </c>
      <c r="H436" s="96">
        <f t="shared" ref="H436" si="68">H437+H439</f>
        <v>4117100</v>
      </c>
      <c r="I436" s="67">
        <f t="shared" si="63"/>
        <v>51.570462178863622</v>
      </c>
      <c r="J436" s="49"/>
    </row>
    <row r="437" spans="1:12" ht="73.5" customHeight="1">
      <c r="A437" s="83" t="s">
        <v>772</v>
      </c>
      <c r="B437" s="66" t="s">
        <v>849</v>
      </c>
      <c r="C437" s="69" t="s">
        <v>568</v>
      </c>
      <c r="D437" s="65" t="s">
        <v>320</v>
      </c>
      <c r="E437" s="65" t="s">
        <v>134</v>
      </c>
      <c r="F437" s="65"/>
      <c r="G437" s="96">
        <f>G438</f>
        <v>7246430</v>
      </c>
      <c r="H437" s="96">
        <f t="shared" ref="H437" si="69">H438</f>
        <v>3650900</v>
      </c>
      <c r="I437" s="67">
        <f t="shared" si="63"/>
        <v>50.38205019575156</v>
      </c>
      <c r="J437" s="49"/>
    </row>
    <row r="438" spans="1:12" ht="18.75" customHeight="1">
      <c r="A438" s="83" t="s">
        <v>508</v>
      </c>
      <c r="B438" s="66" t="s">
        <v>120</v>
      </c>
      <c r="C438" s="69" t="s">
        <v>568</v>
      </c>
      <c r="D438" s="65" t="s">
        <v>320</v>
      </c>
      <c r="E438" s="65" t="s">
        <v>134</v>
      </c>
      <c r="F438" s="65" t="s">
        <v>119</v>
      </c>
      <c r="G438" s="170">
        <v>7246430</v>
      </c>
      <c r="H438" s="170">
        <v>3650900</v>
      </c>
      <c r="I438" s="67">
        <f t="shared" si="63"/>
        <v>50.38205019575156</v>
      </c>
    </row>
    <row r="439" spans="1:12" ht="50.25" customHeight="1">
      <c r="A439" s="83" t="s">
        <v>704</v>
      </c>
      <c r="B439" s="66" t="s">
        <v>16</v>
      </c>
      <c r="C439" s="69" t="s">
        <v>568</v>
      </c>
      <c r="D439" s="65" t="s">
        <v>320</v>
      </c>
      <c r="E439" s="65" t="s">
        <v>472</v>
      </c>
      <c r="F439" s="65"/>
      <c r="G439" s="96">
        <f>G440</f>
        <v>737016</v>
      </c>
      <c r="H439" s="96">
        <f t="shared" ref="H439" si="70">H440</f>
        <v>466200</v>
      </c>
      <c r="I439" s="67">
        <f t="shared" si="63"/>
        <v>63.255071803054477</v>
      </c>
    </row>
    <row r="440" spans="1:12" ht="24" customHeight="1">
      <c r="A440" s="83" t="s">
        <v>705</v>
      </c>
      <c r="B440" s="66" t="s">
        <v>120</v>
      </c>
      <c r="C440" s="69" t="s">
        <v>568</v>
      </c>
      <c r="D440" s="65" t="s">
        <v>320</v>
      </c>
      <c r="E440" s="65" t="s">
        <v>472</v>
      </c>
      <c r="F440" s="65" t="s">
        <v>119</v>
      </c>
      <c r="G440" s="170">
        <v>737016</v>
      </c>
      <c r="H440" s="170">
        <v>466200</v>
      </c>
      <c r="I440" s="67">
        <f t="shared" si="63"/>
        <v>63.255071803054477</v>
      </c>
    </row>
    <row r="441" spans="1:12" ht="31.5" customHeight="1">
      <c r="A441" s="83" t="s">
        <v>706</v>
      </c>
      <c r="B441" s="66" t="s">
        <v>174</v>
      </c>
      <c r="C441" s="69" t="s">
        <v>568</v>
      </c>
      <c r="D441" s="65" t="s">
        <v>320</v>
      </c>
      <c r="E441" s="65" t="s">
        <v>473</v>
      </c>
      <c r="F441" s="65"/>
      <c r="G441" s="96">
        <f>G442+G444+G448+G446</f>
        <v>16618360</v>
      </c>
      <c r="H441" s="96">
        <f>H442+H444+H448+H446</f>
        <v>8911350</v>
      </c>
      <c r="I441" s="67">
        <f t="shared" si="63"/>
        <v>53.623522417374517</v>
      </c>
    </row>
    <row r="442" spans="1:12" s="10" customFormat="1" ht="57.75" customHeight="1">
      <c r="A442" s="83" t="s">
        <v>707</v>
      </c>
      <c r="B442" s="66" t="s">
        <v>336</v>
      </c>
      <c r="C442" s="69" t="s">
        <v>568</v>
      </c>
      <c r="D442" s="65" t="s">
        <v>320</v>
      </c>
      <c r="E442" s="65" t="s">
        <v>135</v>
      </c>
      <c r="F442" s="65"/>
      <c r="G442" s="67">
        <f>G443</f>
        <v>15510460</v>
      </c>
      <c r="H442" s="67">
        <f>H443</f>
        <v>7803450</v>
      </c>
      <c r="I442" s="67">
        <f t="shared" si="63"/>
        <v>50.310886975628058</v>
      </c>
      <c r="J442" s="33"/>
      <c r="K442" s="148"/>
      <c r="L442" s="5"/>
    </row>
    <row r="443" spans="1:12" s="10" customFormat="1" ht="36.75" customHeight="1">
      <c r="A443" s="83" t="s">
        <v>708</v>
      </c>
      <c r="B443" s="66" t="s">
        <v>120</v>
      </c>
      <c r="C443" s="69" t="s">
        <v>568</v>
      </c>
      <c r="D443" s="65" t="s">
        <v>320</v>
      </c>
      <c r="E443" s="65" t="s">
        <v>135</v>
      </c>
      <c r="F443" s="65" t="s">
        <v>119</v>
      </c>
      <c r="G443" s="170">
        <v>15510460</v>
      </c>
      <c r="H443" s="170">
        <v>7803450</v>
      </c>
      <c r="I443" s="67">
        <f t="shared" si="63"/>
        <v>50.310886975628058</v>
      </c>
      <c r="J443" s="33"/>
      <c r="K443" s="148"/>
      <c r="L443" s="5"/>
    </row>
    <row r="444" spans="1:12" s="10" customFormat="1" ht="162" customHeight="1">
      <c r="A444" s="83" t="s">
        <v>709</v>
      </c>
      <c r="B444" s="79" t="s">
        <v>216</v>
      </c>
      <c r="C444" s="69" t="s">
        <v>568</v>
      </c>
      <c r="D444" s="65" t="s">
        <v>320</v>
      </c>
      <c r="E444" s="65" t="s">
        <v>136</v>
      </c>
      <c r="F444" s="65"/>
      <c r="G444" s="96">
        <f>G445</f>
        <v>173525</v>
      </c>
      <c r="H444" s="96">
        <f t="shared" ref="H444" si="71">H445</f>
        <v>173525</v>
      </c>
      <c r="I444" s="67">
        <f t="shared" si="63"/>
        <v>100</v>
      </c>
      <c r="J444" s="33"/>
      <c r="K444" s="148"/>
      <c r="L444" s="5"/>
    </row>
    <row r="445" spans="1:12" s="10" customFormat="1" ht="25.5" customHeight="1">
      <c r="A445" s="83" t="s">
        <v>710</v>
      </c>
      <c r="B445" s="66" t="s">
        <v>120</v>
      </c>
      <c r="C445" s="69" t="s">
        <v>568</v>
      </c>
      <c r="D445" s="65" t="s">
        <v>320</v>
      </c>
      <c r="E445" s="65" t="s">
        <v>136</v>
      </c>
      <c r="F445" s="65" t="s">
        <v>119</v>
      </c>
      <c r="G445" s="170">
        <v>173525</v>
      </c>
      <c r="H445" s="170">
        <v>173525</v>
      </c>
      <c r="I445" s="67">
        <f t="shared" si="63"/>
        <v>100</v>
      </c>
      <c r="J445" s="33"/>
      <c r="K445" s="148"/>
      <c r="L445" s="5"/>
    </row>
    <row r="446" spans="1:12" s="10" customFormat="1" ht="53.25" customHeight="1">
      <c r="A446" s="83" t="s">
        <v>509</v>
      </c>
      <c r="B446" s="66" t="s">
        <v>1063</v>
      </c>
      <c r="C446" s="69" t="s">
        <v>568</v>
      </c>
      <c r="D446" s="65" t="s">
        <v>320</v>
      </c>
      <c r="E446" s="65" t="s">
        <v>1062</v>
      </c>
      <c r="F446" s="65"/>
      <c r="G446" s="96">
        <f>G447</f>
        <v>802000</v>
      </c>
      <c r="H446" s="96">
        <f t="shared" ref="H446" si="72">H447</f>
        <v>802000</v>
      </c>
      <c r="I446" s="67">
        <f t="shared" si="63"/>
        <v>100</v>
      </c>
      <c r="J446" s="33"/>
      <c r="K446" s="148"/>
      <c r="L446" s="5"/>
    </row>
    <row r="447" spans="1:12" s="10" customFormat="1" ht="25.5" customHeight="1">
      <c r="A447" s="83" t="s">
        <v>510</v>
      </c>
      <c r="B447" s="66" t="s">
        <v>120</v>
      </c>
      <c r="C447" s="69" t="s">
        <v>568</v>
      </c>
      <c r="D447" s="65" t="s">
        <v>320</v>
      </c>
      <c r="E447" s="65" t="s">
        <v>1062</v>
      </c>
      <c r="F447" s="65" t="s">
        <v>119</v>
      </c>
      <c r="G447" s="170">
        <v>802000</v>
      </c>
      <c r="H447" s="170">
        <v>802000</v>
      </c>
      <c r="I447" s="67">
        <f t="shared" si="63"/>
        <v>100</v>
      </c>
      <c r="J447" s="33"/>
      <c r="K447" s="148"/>
      <c r="L447" s="5"/>
    </row>
    <row r="448" spans="1:12" s="10" customFormat="1" ht="55.5" customHeight="1">
      <c r="A448" s="83" t="s">
        <v>711</v>
      </c>
      <c r="B448" s="66" t="s">
        <v>961</v>
      </c>
      <c r="C448" s="69" t="s">
        <v>568</v>
      </c>
      <c r="D448" s="65" t="s">
        <v>320</v>
      </c>
      <c r="E448" s="65" t="s">
        <v>960</v>
      </c>
      <c r="F448" s="65"/>
      <c r="G448" s="96">
        <f>G449</f>
        <v>132375</v>
      </c>
      <c r="H448" s="96">
        <f t="shared" ref="H448" si="73">H449</f>
        <v>132375</v>
      </c>
      <c r="I448" s="67">
        <f t="shared" si="63"/>
        <v>100</v>
      </c>
      <c r="J448" s="33"/>
      <c r="K448" s="148"/>
      <c r="L448" s="5"/>
    </row>
    <row r="449" spans="1:12" s="10" customFormat="1" ht="25.5" customHeight="1">
      <c r="A449" s="83" t="s">
        <v>712</v>
      </c>
      <c r="B449" s="66" t="s">
        <v>120</v>
      </c>
      <c r="C449" s="69" t="s">
        <v>568</v>
      </c>
      <c r="D449" s="65" t="s">
        <v>320</v>
      </c>
      <c r="E449" s="65" t="s">
        <v>960</v>
      </c>
      <c r="F449" s="65" t="s">
        <v>119</v>
      </c>
      <c r="G449" s="170">
        <v>132375</v>
      </c>
      <c r="H449" s="170">
        <v>132375</v>
      </c>
      <c r="I449" s="67">
        <f t="shared" si="63"/>
        <v>100</v>
      </c>
      <c r="J449" s="33"/>
      <c r="K449" s="148"/>
      <c r="L449" s="5"/>
    </row>
    <row r="450" spans="1:12" s="10" customFormat="1" ht="48.75" customHeight="1">
      <c r="A450" s="83" t="s">
        <v>713</v>
      </c>
      <c r="B450" s="66" t="s">
        <v>218</v>
      </c>
      <c r="C450" s="69" t="s">
        <v>568</v>
      </c>
      <c r="D450" s="65" t="s">
        <v>320</v>
      </c>
      <c r="E450" s="65" t="s">
        <v>474</v>
      </c>
      <c r="F450" s="65"/>
      <c r="G450" s="96">
        <f>G451</f>
        <v>1158089.8</v>
      </c>
      <c r="H450" s="96">
        <f t="shared" ref="H450" si="74">H451</f>
        <v>338000</v>
      </c>
      <c r="I450" s="67">
        <f t="shared" si="63"/>
        <v>29.185992312513243</v>
      </c>
      <c r="J450" s="33"/>
      <c r="K450" s="148"/>
      <c r="L450" s="5"/>
    </row>
    <row r="451" spans="1:12" s="10" customFormat="1" ht="25.5" customHeight="1">
      <c r="A451" s="83" t="s">
        <v>1012</v>
      </c>
      <c r="B451" s="66" t="s">
        <v>348</v>
      </c>
      <c r="C451" s="69" t="s">
        <v>568</v>
      </c>
      <c r="D451" s="65" t="s">
        <v>320</v>
      </c>
      <c r="E451" s="65" t="s">
        <v>138</v>
      </c>
      <c r="F451" s="65"/>
      <c r="G451" s="96">
        <f>G452</f>
        <v>1158089.8</v>
      </c>
      <c r="H451" s="96">
        <f t="shared" ref="H451" si="75">H452</f>
        <v>338000</v>
      </c>
      <c r="I451" s="67">
        <f t="shared" si="63"/>
        <v>29.185992312513243</v>
      </c>
      <c r="J451" s="33"/>
      <c r="K451" s="148"/>
      <c r="L451" s="5"/>
    </row>
    <row r="452" spans="1:12" s="10" customFormat="1" ht="25.5" customHeight="1">
      <c r="A452" s="83" t="s">
        <v>1013</v>
      </c>
      <c r="B452" s="66" t="s">
        <v>252</v>
      </c>
      <c r="C452" s="69" t="s">
        <v>568</v>
      </c>
      <c r="D452" s="65" t="s">
        <v>320</v>
      </c>
      <c r="E452" s="65" t="s">
        <v>138</v>
      </c>
      <c r="F452" s="65" t="s">
        <v>251</v>
      </c>
      <c r="G452" s="170">
        <v>1158089.8</v>
      </c>
      <c r="H452" s="170">
        <v>338000</v>
      </c>
      <c r="I452" s="67">
        <f t="shared" si="63"/>
        <v>29.185992312513243</v>
      </c>
      <c r="J452" s="33"/>
      <c r="K452" s="148"/>
      <c r="L452" s="5"/>
    </row>
    <row r="453" spans="1:12" s="10" customFormat="1" ht="32.25" customHeight="1">
      <c r="A453" s="83" t="s">
        <v>1014</v>
      </c>
      <c r="B453" s="75" t="s">
        <v>341</v>
      </c>
      <c r="C453" s="72" t="s">
        <v>568</v>
      </c>
      <c r="D453" s="62" t="s">
        <v>340</v>
      </c>
      <c r="E453" s="62"/>
      <c r="F453" s="62"/>
      <c r="G453" s="97">
        <f>G454</f>
        <v>2617605</v>
      </c>
      <c r="H453" s="97">
        <f>H454</f>
        <v>1128093.79</v>
      </c>
      <c r="I453" s="64">
        <f t="shared" si="63"/>
        <v>43.096410268164988</v>
      </c>
      <c r="J453" s="33"/>
      <c r="K453" s="148"/>
      <c r="L453" s="5"/>
    </row>
    <row r="454" spans="1:12" s="10" customFormat="1" ht="34.5" customHeight="1">
      <c r="A454" s="83" t="s">
        <v>1015</v>
      </c>
      <c r="B454" s="66" t="s">
        <v>217</v>
      </c>
      <c r="C454" s="69" t="s">
        <v>568</v>
      </c>
      <c r="D454" s="65" t="s">
        <v>340</v>
      </c>
      <c r="E454" s="65" t="s">
        <v>468</v>
      </c>
      <c r="F454" s="62"/>
      <c r="G454" s="96">
        <f>G455</f>
        <v>2617605</v>
      </c>
      <c r="H454" s="96">
        <f>H455</f>
        <v>1128093.79</v>
      </c>
      <c r="I454" s="67">
        <f t="shared" si="63"/>
        <v>43.096410268164988</v>
      </c>
      <c r="J454" s="33"/>
      <c r="K454" s="148"/>
      <c r="L454" s="5"/>
    </row>
    <row r="455" spans="1:12" s="10" customFormat="1" ht="57" customHeight="1">
      <c r="A455" s="83" t="s">
        <v>276</v>
      </c>
      <c r="B455" s="66" t="s">
        <v>218</v>
      </c>
      <c r="C455" s="69" t="s">
        <v>568</v>
      </c>
      <c r="D455" s="65" t="s">
        <v>340</v>
      </c>
      <c r="E455" s="65" t="s">
        <v>474</v>
      </c>
      <c r="F455" s="65"/>
      <c r="G455" s="96">
        <f>G456+G459+G461</f>
        <v>2617605</v>
      </c>
      <c r="H455" s="96">
        <f>H456+H459+H461</f>
        <v>1128093.79</v>
      </c>
      <c r="I455" s="67">
        <f t="shared" si="63"/>
        <v>43.096410268164988</v>
      </c>
      <c r="J455" s="33"/>
      <c r="K455" s="148"/>
      <c r="L455" s="5"/>
    </row>
    <row r="456" spans="1:12" s="10" customFormat="1" ht="39" customHeight="1">
      <c r="A456" s="83" t="s">
        <v>277</v>
      </c>
      <c r="B456" s="70" t="s">
        <v>345</v>
      </c>
      <c r="C456" s="69" t="s">
        <v>568</v>
      </c>
      <c r="D456" s="65" t="s">
        <v>340</v>
      </c>
      <c r="E456" s="65" t="s">
        <v>137</v>
      </c>
      <c r="F456" s="65"/>
      <c r="G456" s="96">
        <f>SUM(G457:G458)</f>
        <v>1308524</v>
      </c>
      <c r="H456" s="96">
        <f>SUM(H457:H458)</f>
        <v>556292.76</v>
      </c>
      <c r="I456" s="67">
        <f t="shared" ref="I456:I519" si="76">H456/G456*100</f>
        <v>42.512996322574139</v>
      </c>
      <c r="J456" s="33"/>
      <c r="K456" s="148"/>
      <c r="L456" s="5"/>
    </row>
    <row r="457" spans="1:12" ht="35.25" customHeight="1">
      <c r="A457" s="83" t="s">
        <v>245</v>
      </c>
      <c r="B457" s="66" t="s">
        <v>907</v>
      </c>
      <c r="C457" s="69" t="s">
        <v>568</v>
      </c>
      <c r="D457" s="65" t="s">
        <v>340</v>
      </c>
      <c r="E457" s="65" t="s">
        <v>137</v>
      </c>
      <c r="F457" s="65" t="s">
        <v>598</v>
      </c>
      <c r="G457" s="170">
        <v>1250074</v>
      </c>
      <c r="H457" s="170">
        <v>554401.17000000004</v>
      </c>
      <c r="I457" s="67">
        <f t="shared" si="76"/>
        <v>44.349468111487802</v>
      </c>
    </row>
    <row r="458" spans="1:12" ht="66" customHeight="1">
      <c r="A458" s="83" t="s">
        <v>246</v>
      </c>
      <c r="B458" s="70" t="s">
        <v>608</v>
      </c>
      <c r="C458" s="69" t="s">
        <v>568</v>
      </c>
      <c r="D458" s="65" t="s">
        <v>340</v>
      </c>
      <c r="E458" s="65" t="s">
        <v>137</v>
      </c>
      <c r="F458" s="65" t="s">
        <v>607</v>
      </c>
      <c r="G458" s="170">
        <v>58450</v>
      </c>
      <c r="H458" s="170">
        <v>1891.59</v>
      </c>
      <c r="I458" s="67">
        <f t="shared" si="76"/>
        <v>3.2362532078699742</v>
      </c>
    </row>
    <row r="459" spans="1:12" ht="36.75" customHeight="1">
      <c r="A459" s="83" t="s">
        <v>247</v>
      </c>
      <c r="B459" s="66" t="s">
        <v>348</v>
      </c>
      <c r="C459" s="69" t="s">
        <v>568</v>
      </c>
      <c r="D459" s="65" t="s">
        <v>340</v>
      </c>
      <c r="E459" s="65" t="s">
        <v>138</v>
      </c>
      <c r="F459" s="65"/>
      <c r="G459" s="96">
        <f>G460</f>
        <v>249146</v>
      </c>
      <c r="H459" s="96">
        <f t="shared" ref="H459" si="77">H460</f>
        <v>81997.94</v>
      </c>
      <c r="I459" s="67">
        <f t="shared" si="76"/>
        <v>32.911602032543172</v>
      </c>
    </row>
    <row r="460" spans="1:12" ht="57.75" customHeight="1">
      <c r="A460" s="83" t="s">
        <v>248</v>
      </c>
      <c r="B460" s="70" t="s">
        <v>608</v>
      </c>
      <c r="C460" s="69" t="s">
        <v>568</v>
      </c>
      <c r="D460" s="65" t="s">
        <v>340</v>
      </c>
      <c r="E460" s="65" t="s">
        <v>138</v>
      </c>
      <c r="F460" s="65" t="s">
        <v>607</v>
      </c>
      <c r="G460" s="170">
        <v>249146</v>
      </c>
      <c r="H460" s="170">
        <v>81997.94</v>
      </c>
      <c r="I460" s="67">
        <f t="shared" si="76"/>
        <v>32.911602032543172</v>
      </c>
    </row>
    <row r="461" spans="1:12" ht="66" customHeight="1">
      <c r="A461" s="83" t="s">
        <v>378</v>
      </c>
      <c r="B461" s="66" t="s">
        <v>935</v>
      </c>
      <c r="C461" s="69" t="s">
        <v>568</v>
      </c>
      <c r="D461" s="65" t="s">
        <v>340</v>
      </c>
      <c r="E461" s="65" t="s">
        <v>139</v>
      </c>
      <c r="F461" s="65"/>
      <c r="G461" s="96">
        <f>SUM(G462:G463)</f>
        <v>1059935</v>
      </c>
      <c r="H461" s="96">
        <f>SUM(H462:H463)</f>
        <v>489803.09</v>
      </c>
      <c r="I461" s="67">
        <f t="shared" si="76"/>
        <v>46.210672352549928</v>
      </c>
    </row>
    <row r="462" spans="1:12" ht="33.75" customHeight="1">
      <c r="A462" s="83" t="s">
        <v>379</v>
      </c>
      <c r="B462" s="66" t="s">
        <v>687</v>
      </c>
      <c r="C462" s="69" t="s">
        <v>568</v>
      </c>
      <c r="D462" s="65" t="s">
        <v>340</v>
      </c>
      <c r="E462" s="65" t="s">
        <v>139</v>
      </c>
      <c r="F462" s="65" t="s">
        <v>686</v>
      </c>
      <c r="G462" s="170">
        <v>851735</v>
      </c>
      <c r="H462" s="170">
        <v>411896.09</v>
      </c>
      <c r="I462" s="67">
        <f t="shared" si="76"/>
        <v>48.359652943697277</v>
      </c>
    </row>
    <row r="463" spans="1:12" ht="58.5" customHeight="1">
      <c r="A463" s="83" t="s">
        <v>380</v>
      </c>
      <c r="B463" s="70" t="s">
        <v>608</v>
      </c>
      <c r="C463" s="69" t="s">
        <v>568</v>
      </c>
      <c r="D463" s="65" t="s">
        <v>340</v>
      </c>
      <c r="E463" s="65" t="s">
        <v>139</v>
      </c>
      <c r="F463" s="65" t="s">
        <v>607</v>
      </c>
      <c r="G463" s="170">
        <v>208200</v>
      </c>
      <c r="H463" s="170">
        <v>77907</v>
      </c>
      <c r="I463" s="67">
        <f t="shared" si="76"/>
        <v>37.419308357348704</v>
      </c>
    </row>
    <row r="464" spans="1:12" ht="30" customHeight="1">
      <c r="A464" s="83" t="s">
        <v>381</v>
      </c>
      <c r="B464" s="87" t="s">
        <v>569</v>
      </c>
      <c r="C464" s="72" t="s">
        <v>570</v>
      </c>
      <c r="D464" s="65"/>
      <c r="E464" s="65"/>
      <c r="F464" s="65"/>
      <c r="G464" s="64">
        <f t="shared" ref="G464:H466" si="78">G465</f>
        <v>1991390</v>
      </c>
      <c r="H464" s="64">
        <f t="shared" si="78"/>
        <v>891770.92</v>
      </c>
      <c r="I464" s="64">
        <f t="shared" si="76"/>
        <v>44.781329624031457</v>
      </c>
    </row>
    <row r="465" spans="1:12">
      <c r="A465" s="83" t="s">
        <v>382</v>
      </c>
      <c r="B465" s="63" t="s">
        <v>593</v>
      </c>
      <c r="C465" s="72" t="s">
        <v>570</v>
      </c>
      <c r="D465" s="62" t="s">
        <v>592</v>
      </c>
      <c r="E465" s="62"/>
      <c r="F465" s="62"/>
      <c r="G465" s="64">
        <f t="shared" si="78"/>
        <v>1991390</v>
      </c>
      <c r="H465" s="64">
        <f t="shared" si="78"/>
        <v>891770.92</v>
      </c>
      <c r="I465" s="64">
        <f t="shared" si="76"/>
        <v>44.781329624031457</v>
      </c>
    </row>
    <row r="466" spans="1:12" ht="57">
      <c r="A466" s="83" t="s">
        <v>383</v>
      </c>
      <c r="B466" s="63" t="s">
        <v>601</v>
      </c>
      <c r="C466" s="72" t="s">
        <v>570</v>
      </c>
      <c r="D466" s="62" t="s">
        <v>600</v>
      </c>
      <c r="E466" s="62"/>
      <c r="F466" s="62"/>
      <c r="G466" s="64">
        <f t="shared" si="78"/>
        <v>1991390</v>
      </c>
      <c r="H466" s="64">
        <f t="shared" si="78"/>
        <v>891770.92</v>
      </c>
      <c r="I466" s="64">
        <f t="shared" si="76"/>
        <v>44.781329624031457</v>
      </c>
    </row>
    <row r="467" spans="1:12" s="10" customFormat="1" ht="28.5" customHeight="1">
      <c r="A467" s="83" t="s">
        <v>384</v>
      </c>
      <c r="B467" s="66" t="s">
        <v>596</v>
      </c>
      <c r="C467" s="69" t="s">
        <v>570</v>
      </c>
      <c r="D467" s="65" t="s">
        <v>600</v>
      </c>
      <c r="E467" s="65" t="s">
        <v>397</v>
      </c>
      <c r="F467" s="62"/>
      <c r="G467" s="67">
        <f>G470+G473+G468</f>
        <v>1991390</v>
      </c>
      <c r="H467" s="67">
        <f>H470+H473+H468</f>
        <v>891770.92</v>
      </c>
      <c r="I467" s="67">
        <f t="shared" si="76"/>
        <v>44.781329624031457</v>
      </c>
      <c r="J467" s="33"/>
      <c r="K467" s="148"/>
      <c r="L467" s="5"/>
    </row>
    <row r="468" spans="1:12" s="10" customFormat="1" ht="48.75" customHeight="1">
      <c r="A468" s="83" t="s">
        <v>385</v>
      </c>
      <c r="B468" s="66" t="s">
        <v>612</v>
      </c>
      <c r="C468" s="69" t="s">
        <v>570</v>
      </c>
      <c r="D468" s="65" t="s">
        <v>600</v>
      </c>
      <c r="E468" s="65" t="s">
        <v>490</v>
      </c>
      <c r="F468" s="65"/>
      <c r="G468" s="96">
        <f>G469</f>
        <v>50400</v>
      </c>
      <c r="H468" s="96">
        <f>H469</f>
        <v>0</v>
      </c>
      <c r="I468" s="67">
        <f t="shared" si="76"/>
        <v>0</v>
      </c>
      <c r="J468" s="33"/>
      <c r="K468" s="148"/>
      <c r="L468" s="5"/>
    </row>
    <row r="469" spans="1:12" s="10" customFormat="1" ht="53.25" customHeight="1">
      <c r="A469" s="83" t="s">
        <v>386</v>
      </c>
      <c r="B469" s="70" t="s">
        <v>608</v>
      </c>
      <c r="C469" s="69" t="s">
        <v>570</v>
      </c>
      <c r="D469" s="65" t="s">
        <v>600</v>
      </c>
      <c r="E469" s="65" t="s">
        <v>490</v>
      </c>
      <c r="F469" s="65" t="s">
        <v>607</v>
      </c>
      <c r="G469" s="170">
        <v>50400</v>
      </c>
      <c r="H469" s="170">
        <v>0</v>
      </c>
      <c r="I469" s="67">
        <f t="shared" si="76"/>
        <v>0</v>
      </c>
      <c r="J469" s="33"/>
      <c r="K469" s="148"/>
      <c r="L469" s="5"/>
    </row>
    <row r="470" spans="1:12" s="10" customFormat="1" ht="54.75" customHeight="1">
      <c r="A470" s="83" t="s">
        <v>850</v>
      </c>
      <c r="B470" s="66" t="s">
        <v>604</v>
      </c>
      <c r="C470" s="69" t="s">
        <v>570</v>
      </c>
      <c r="D470" s="65" t="s">
        <v>600</v>
      </c>
      <c r="E470" s="65" t="s">
        <v>489</v>
      </c>
      <c r="F470" s="69"/>
      <c r="G470" s="96">
        <f>SUM(G471:G472)</f>
        <v>734418</v>
      </c>
      <c r="H470" s="96">
        <f t="shared" ref="H470" si="79">SUM(H471:H472)</f>
        <v>250446.52000000002</v>
      </c>
      <c r="I470" s="67">
        <f t="shared" si="76"/>
        <v>34.101359171480006</v>
      </c>
      <c r="J470" s="33"/>
      <c r="K470" s="148"/>
      <c r="L470" s="5"/>
    </row>
    <row r="471" spans="1:12" s="10" customFormat="1" ht="38.25" customHeight="1">
      <c r="A471" s="83" t="s">
        <v>851</v>
      </c>
      <c r="B471" s="66" t="s">
        <v>599</v>
      </c>
      <c r="C471" s="69" t="s">
        <v>570</v>
      </c>
      <c r="D471" s="65" t="s">
        <v>600</v>
      </c>
      <c r="E471" s="65" t="s">
        <v>489</v>
      </c>
      <c r="F471" s="69" t="s">
        <v>598</v>
      </c>
      <c r="G471" s="170">
        <v>631418</v>
      </c>
      <c r="H471" s="170">
        <v>230268.76</v>
      </c>
      <c r="I471" s="67">
        <f t="shared" si="76"/>
        <v>36.468513726247906</v>
      </c>
      <c r="J471" s="33"/>
      <c r="K471" s="148"/>
      <c r="L471" s="5"/>
    </row>
    <row r="472" spans="1:12" s="10" customFormat="1" ht="50.25" customHeight="1">
      <c r="A472" s="83" t="s">
        <v>852</v>
      </c>
      <c r="B472" s="70" t="s">
        <v>608</v>
      </c>
      <c r="C472" s="69" t="s">
        <v>570</v>
      </c>
      <c r="D472" s="65" t="s">
        <v>600</v>
      </c>
      <c r="E472" s="65" t="s">
        <v>489</v>
      </c>
      <c r="F472" s="69" t="s">
        <v>607</v>
      </c>
      <c r="G472" s="170">
        <v>103000</v>
      </c>
      <c r="H472" s="170">
        <v>20177.759999999998</v>
      </c>
      <c r="I472" s="67">
        <f t="shared" si="76"/>
        <v>19.590058252427184</v>
      </c>
      <c r="J472" s="33"/>
      <c r="K472" s="148"/>
      <c r="L472" s="5"/>
    </row>
    <row r="473" spans="1:12" s="10" customFormat="1" ht="43.5" customHeight="1">
      <c r="A473" s="83" t="s">
        <v>892</v>
      </c>
      <c r="B473" s="71" t="s">
        <v>512</v>
      </c>
      <c r="C473" s="69" t="s">
        <v>570</v>
      </c>
      <c r="D473" s="65" t="s">
        <v>600</v>
      </c>
      <c r="E473" s="65" t="s">
        <v>511</v>
      </c>
      <c r="F473" s="69"/>
      <c r="G473" s="96">
        <f>G474</f>
        <v>1206572</v>
      </c>
      <c r="H473" s="96">
        <f>H474</f>
        <v>641324.4</v>
      </c>
      <c r="I473" s="67">
        <f t="shared" si="76"/>
        <v>53.152600922282303</v>
      </c>
      <c r="J473" s="33"/>
      <c r="K473" s="148"/>
      <c r="L473" s="5"/>
    </row>
    <row r="474" spans="1:12" s="10" customFormat="1" ht="48" customHeight="1">
      <c r="A474" s="83" t="s">
        <v>893</v>
      </c>
      <c r="B474" s="66" t="s">
        <v>599</v>
      </c>
      <c r="C474" s="69" t="s">
        <v>570</v>
      </c>
      <c r="D474" s="65" t="s">
        <v>600</v>
      </c>
      <c r="E474" s="65" t="s">
        <v>511</v>
      </c>
      <c r="F474" s="69" t="s">
        <v>598</v>
      </c>
      <c r="G474" s="170">
        <v>1206572</v>
      </c>
      <c r="H474" s="170">
        <v>641324.4</v>
      </c>
      <c r="I474" s="67">
        <f t="shared" si="76"/>
        <v>53.152600922282303</v>
      </c>
      <c r="J474" s="33"/>
      <c r="K474" s="148"/>
      <c r="L474" s="5"/>
    </row>
    <row r="475" spans="1:12" s="10" customFormat="1" ht="49.5" customHeight="1">
      <c r="A475" s="83" t="s">
        <v>1016</v>
      </c>
      <c r="B475" s="63" t="s">
        <v>571</v>
      </c>
      <c r="C475" s="72" t="s">
        <v>572</v>
      </c>
      <c r="D475" s="62"/>
      <c r="E475" s="62"/>
      <c r="F475" s="62"/>
      <c r="G475" s="64">
        <f t="shared" ref="G475:H477" si="80">G476</f>
        <v>2082882</v>
      </c>
      <c r="H475" s="64">
        <f t="shared" si="80"/>
        <v>692822.76</v>
      </c>
      <c r="I475" s="64">
        <f t="shared" si="76"/>
        <v>33.262698511005425</v>
      </c>
      <c r="J475" s="33"/>
      <c r="K475" s="148"/>
      <c r="L475" s="5"/>
    </row>
    <row r="476" spans="1:12" s="10" customFormat="1" ht="27.75" customHeight="1">
      <c r="A476" s="83" t="s">
        <v>1017</v>
      </c>
      <c r="B476" s="63" t="s">
        <v>593</v>
      </c>
      <c r="C476" s="72" t="s">
        <v>572</v>
      </c>
      <c r="D476" s="62" t="s">
        <v>592</v>
      </c>
      <c r="E476" s="62"/>
      <c r="F476" s="62"/>
      <c r="G476" s="64">
        <f t="shared" si="80"/>
        <v>2082882</v>
      </c>
      <c r="H476" s="64">
        <f t="shared" si="80"/>
        <v>692822.76</v>
      </c>
      <c r="I476" s="64">
        <f t="shared" si="76"/>
        <v>33.262698511005425</v>
      </c>
      <c r="J476" s="33"/>
      <c r="K476" s="148"/>
      <c r="L476" s="5"/>
    </row>
    <row r="477" spans="1:12" s="10" customFormat="1" ht="58.5" customHeight="1">
      <c r="A477" s="83" t="s">
        <v>894</v>
      </c>
      <c r="B477" s="63" t="s">
        <v>631</v>
      </c>
      <c r="C477" s="72" t="s">
        <v>572</v>
      </c>
      <c r="D477" s="62" t="s">
        <v>630</v>
      </c>
      <c r="E477" s="62"/>
      <c r="F477" s="62"/>
      <c r="G477" s="64">
        <f t="shared" si="80"/>
        <v>2082882</v>
      </c>
      <c r="H477" s="64">
        <f t="shared" si="80"/>
        <v>692822.76</v>
      </c>
      <c r="I477" s="64">
        <f t="shared" si="76"/>
        <v>33.262698511005425</v>
      </c>
      <c r="J477" s="33"/>
      <c r="K477" s="148"/>
      <c r="L477" s="5"/>
    </row>
    <row r="478" spans="1:12" s="10" customFormat="1" ht="29.25" customHeight="1">
      <c r="A478" s="83" t="s">
        <v>895</v>
      </c>
      <c r="B478" s="66" t="s">
        <v>596</v>
      </c>
      <c r="C478" s="69" t="s">
        <v>572</v>
      </c>
      <c r="D478" s="65" t="s">
        <v>630</v>
      </c>
      <c r="E478" s="65" t="s">
        <v>397</v>
      </c>
      <c r="F478" s="69"/>
      <c r="G478" s="67">
        <f>G479+G482</f>
        <v>2082882</v>
      </c>
      <c r="H478" s="67">
        <f>H479+H482</f>
        <v>692822.76</v>
      </c>
      <c r="I478" s="67">
        <f t="shared" si="76"/>
        <v>33.262698511005425</v>
      </c>
      <c r="J478" s="33"/>
      <c r="K478" s="148"/>
      <c r="L478" s="5"/>
    </row>
    <row r="479" spans="1:12" s="10" customFormat="1" ht="42" customHeight="1">
      <c r="A479" s="83" t="s">
        <v>896</v>
      </c>
      <c r="B479" s="66" t="s">
        <v>604</v>
      </c>
      <c r="C479" s="69" t="s">
        <v>572</v>
      </c>
      <c r="D479" s="65" t="s">
        <v>630</v>
      </c>
      <c r="E479" s="65" t="s">
        <v>489</v>
      </c>
      <c r="F479" s="69"/>
      <c r="G479" s="96">
        <f>G480+G481</f>
        <v>876310</v>
      </c>
      <c r="H479" s="96">
        <f>H480+H481</f>
        <v>120906.46</v>
      </c>
      <c r="I479" s="67">
        <f t="shared" si="76"/>
        <v>13.797224726409604</v>
      </c>
      <c r="J479" s="33"/>
      <c r="K479" s="148"/>
      <c r="L479" s="5"/>
    </row>
    <row r="480" spans="1:12" s="10" customFormat="1" ht="37.5" customHeight="1">
      <c r="A480" s="83" t="s">
        <v>899</v>
      </c>
      <c r="B480" s="66" t="s">
        <v>907</v>
      </c>
      <c r="C480" s="69" t="s">
        <v>572</v>
      </c>
      <c r="D480" s="65" t="s">
        <v>630</v>
      </c>
      <c r="E480" s="65" t="s">
        <v>489</v>
      </c>
      <c r="F480" s="69" t="s">
        <v>598</v>
      </c>
      <c r="G480" s="170">
        <v>821310</v>
      </c>
      <c r="H480" s="170">
        <v>119740.46</v>
      </c>
      <c r="I480" s="67">
        <f t="shared" si="76"/>
        <v>14.579203954657805</v>
      </c>
      <c r="J480" s="33"/>
      <c r="K480" s="148"/>
      <c r="L480" s="5"/>
    </row>
    <row r="481" spans="1:12" s="10" customFormat="1" ht="49.5" customHeight="1">
      <c r="A481" s="83" t="s">
        <v>900</v>
      </c>
      <c r="B481" s="70" t="s">
        <v>15</v>
      </c>
      <c r="C481" s="69" t="s">
        <v>572</v>
      </c>
      <c r="D481" s="65" t="s">
        <v>630</v>
      </c>
      <c r="E481" s="65" t="s">
        <v>489</v>
      </c>
      <c r="F481" s="69" t="s">
        <v>607</v>
      </c>
      <c r="G481" s="170">
        <v>55000</v>
      </c>
      <c r="H481" s="170">
        <v>1166</v>
      </c>
      <c r="I481" s="67">
        <f t="shared" si="76"/>
        <v>2.12</v>
      </c>
      <c r="J481" s="33"/>
      <c r="K481" s="148"/>
      <c r="L481" s="5"/>
    </row>
    <row r="482" spans="1:12" s="10" customFormat="1" ht="36.75" customHeight="1">
      <c r="A482" s="83" t="s">
        <v>901</v>
      </c>
      <c r="B482" s="66" t="s">
        <v>220</v>
      </c>
      <c r="C482" s="69" t="s">
        <v>572</v>
      </c>
      <c r="D482" s="65" t="s">
        <v>630</v>
      </c>
      <c r="E482" s="65" t="s">
        <v>275</v>
      </c>
      <c r="F482" s="69"/>
      <c r="G482" s="67">
        <f>G483</f>
        <v>1206572</v>
      </c>
      <c r="H482" s="67">
        <f t="shared" ref="H482" si="81">H483</f>
        <v>571916.30000000005</v>
      </c>
      <c r="I482" s="67">
        <f t="shared" si="76"/>
        <v>47.400097134692338</v>
      </c>
      <c r="J482" s="33"/>
      <c r="K482" s="148"/>
      <c r="L482" s="5"/>
    </row>
    <row r="483" spans="1:12" s="10" customFormat="1" ht="49.5" customHeight="1">
      <c r="A483" s="83" t="s">
        <v>902</v>
      </c>
      <c r="B483" s="66" t="s">
        <v>907</v>
      </c>
      <c r="C483" s="69" t="s">
        <v>572</v>
      </c>
      <c r="D483" s="65" t="s">
        <v>630</v>
      </c>
      <c r="E483" s="65" t="s">
        <v>275</v>
      </c>
      <c r="F483" s="69" t="s">
        <v>598</v>
      </c>
      <c r="G483" s="170">
        <v>1206572</v>
      </c>
      <c r="H483" s="170">
        <v>571916.30000000005</v>
      </c>
      <c r="I483" s="67">
        <f t="shared" si="76"/>
        <v>47.400097134692338</v>
      </c>
      <c r="J483" s="33"/>
      <c r="K483" s="148"/>
      <c r="L483" s="5"/>
    </row>
    <row r="484" spans="1:12" s="10" customFormat="1" ht="44.25" customHeight="1">
      <c r="A484" s="83" t="s">
        <v>903</v>
      </c>
      <c r="B484" s="63" t="s">
        <v>573</v>
      </c>
      <c r="C484" s="72" t="s">
        <v>574</v>
      </c>
      <c r="D484" s="65"/>
      <c r="E484" s="65"/>
      <c r="F484" s="65"/>
      <c r="G484" s="64">
        <f>G485+G511</f>
        <v>48556603</v>
      </c>
      <c r="H484" s="64">
        <f>H485+H511</f>
        <v>19071208.490000002</v>
      </c>
      <c r="I484" s="64">
        <f t="shared" si="76"/>
        <v>39.276241153031236</v>
      </c>
      <c r="J484" s="33"/>
      <c r="K484" s="148"/>
      <c r="L484" s="5"/>
    </row>
    <row r="485" spans="1:12" s="10" customFormat="1" ht="18" customHeight="1">
      <c r="A485" s="83" t="s">
        <v>904</v>
      </c>
      <c r="B485" s="63" t="s">
        <v>107</v>
      </c>
      <c r="C485" s="72" t="s">
        <v>574</v>
      </c>
      <c r="D485" s="62" t="s">
        <v>106</v>
      </c>
      <c r="E485" s="62"/>
      <c r="F485" s="62"/>
      <c r="G485" s="97">
        <f>G486+G491</f>
        <v>21176203</v>
      </c>
      <c r="H485" s="97">
        <f t="shared" ref="H485" si="82">H486+H491</f>
        <v>10882270</v>
      </c>
      <c r="I485" s="64">
        <f t="shared" si="76"/>
        <v>51.389146581188328</v>
      </c>
      <c r="J485" s="33"/>
      <c r="K485" s="148"/>
      <c r="L485" s="5"/>
    </row>
    <row r="486" spans="1:12" s="10" customFormat="1" ht="24.75" customHeight="1">
      <c r="A486" s="83" t="s">
        <v>916</v>
      </c>
      <c r="B486" s="63" t="s">
        <v>362</v>
      </c>
      <c r="C486" s="72" t="s">
        <v>574</v>
      </c>
      <c r="D486" s="62" t="s">
        <v>361</v>
      </c>
      <c r="E486" s="62"/>
      <c r="F486" s="62"/>
      <c r="G486" s="97">
        <f t="shared" ref="G486:H489" si="83">G487</f>
        <v>20720003</v>
      </c>
      <c r="H486" s="97">
        <f t="shared" si="83"/>
        <v>10638500</v>
      </c>
      <c r="I486" s="64">
        <f t="shared" si="76"/>
        <v>51.344104535119996</v>
      </c>
      <c r="J486" s="33"/>
      <c r="K486" s="148"/>
      <c r="L486" s="5"/>
    </row>
    <row r="487" spans="1:12" s="10" customFormat="1" ht="55.5" customHeight="1">
      <c r="A487" s="83" t="s">
        <v>917</v>
      </c>
      <c r="B487" s="66" t="s">
        <v>1040</v>
      </c>
      <c r="C487" s="69" t="s">
        <v>574</v>
      </c>
      <c r="D487" s="65" t="s">
        <v>361</v>
      </c>
      <c r="E487" s="65" t="s">
        <v>475</v>
      </c>
      <c r="F487" s="62"/>
      <c r="G487" s="67">
        <f t="shared" si="83"/>
        <v>20720003</v>
      </c>
      <c r="H487" s="67">
        <f t="shared" si="83"/>
        <v>10638500</v>
      </c>
      <c r="I487" s="67">
        <f t="shared" si="76"/>
        <v>51.344104535119996</v>
      </c>
      <c r="J487" s="33"/>
      <c r="K487" s="148"/>
      <c r="L487" s="5"/>
    </row>
    <row r="488" spans="1:12" s="10" customFormat="1" ht="54.75" customHeight="1">
      <c r="A488" s="83" t="s">
        <v>918</v>
      </c>
      <c r="B488" s="66" t="s">
        <v>183</v>
      </c>
      <c r="C488" s="69" t="s">
        <v>574</v>
      </c>
      <c r="D488" s="65" t="s">
        <v>361</v>
      </c>
      <c r="E488" s="65" t="s">
        <v>476</v>
      </c>
      <c r="F488" s="65"/>
      <c r="G488" s="96">
        <f>G489</f>
        <v>20720003</v>
      </c>
      <c r="H488" s="96">
        <f t="shared" si="83"/>
        <v>10638500</v>
      </c>
      <c r="I488" s="67">
        <f t="shared" si="76"/>
        <v>51.344104535119996</v>
      </c>
      <c r="J488" s="33"/>
      <c r="K488" s="148"/>
      <c r="L488" s="5"/>
    </row>
    <row r="489" spans="1:12" s="10" customFormat="1" ht="57">
      <c r="A489" s="83" t="s">
        <v>919</v>
      </c>
      <c r="B489" s="83" t="s">
        <v>280</v>
      </c>
      <c r="C489" s="69" t="s">
        <v>574</v>
      </c>
      <c r="D489" s="65" t="s">
        <v>361</v>
      </c>
      <c r="E489" s="65" t="s">
        <v>501</v>
      </c>
      <c r="F489" s="65"/>
      <c r="G489" s="96">
        <f>G490</f>
        <v>20720003</v>
      </c>
      <c r="H489" s="96">
        <f t="shared" si="83"/>
        <v>10638500</v>
      </c>
      <c r="I489" s="67">
        <f t="shared" si="76"/>
        <v>51.344104535119996</v>
      </c>
      <c r="J489" s="33"/>
      <c r="K489" s="148"/>
      <c r="L489" s="5"/>
    </row>
    <row r="490" spans="1:12" s="10" customFormat="1" ht="27.75" customHeight="1">
      <c r="A490" s="83" t="s">
        <v>1020</v>
      </c>
      <c r="B490" s="66" t="s">
        <v>120</v>
      </c>
      <c r="C490" s="69" t="s">
        <v>574</v>
      </c>
      <c r="D490" s="65" t="s">
        <v>361</v>
      </c>
      <c r="E490" s="65" t="s">
        <v>501</v>
      </c>
      <c r="F490" s="65" t="s">
        <v>119</v>
      </c>
      <c r="G490" s="170">
        <v>20720003</v>
      </c>
      <c r="H490" s="170">
        <v>10638500</v>
      </c>
      <c r="I490" s="67">
        <f t="shared" si="76"/>
        <v>51.344104535119996</v>
      </c>
      <c r="J490" s="33"/>
      <c r="K490" s="148"/>
      <c r="L490" s="5"/>
    </row>
    <row r="491" spans="1:12" s="10" customFormat="1" ht="32.25" customHeight="1">
      <c r="A491" s="83" t="s">
        <v>1048</v>
      </c>
      <c r="B491" s="63" t="s">
        <v>133</v>
      </c>
      <c r="C491" s="72" t="s">
        <v>574</v>
      </c>
      <c r="D491" s="62" t="s">
        <v>284</v>
      </c>
      <c r="E491" s="62"/>
      <c r="F491" s="62"/>
      <c r="G491" s="64">
        <f>G492</f>
        <v>456200</v>
      </c>
      <c r="H491" s="64">
        <f>H492</f>
        <v>243770</v>
      </c>
      <c r="I491" s="64">
        <f t="shared" si="76"/>
        <v>53.434896975010957</v>
      </c>
      <c r="J491" s="33"/>
      <c r="K491" s="148"/>
      <c r="L491" s="5"/>
    </row>
    <row r="492" spans="1:12" s="10" customFormat="1" ht="42.75">
      <c r="A492" s="83" t="s">
        <v>1049</v>
      </c>
      <c r="B492" s="66" t="s">
        <v>1040</v>
      </c>
      <c r="C492" s="69" t="s">
        <v>574</v>
      </c>
      <c r="D492" s="65" t="s">
        <v>284</v>
      </c>
      <c r="E492" s="65" t="s">
        <v>475</v>
      </c>
      <c r="F492" s="65"/>
      <c r="G492" s="96">
        <f>G498+G501+G508+G493</f>
        <v>456200</v>
      </c>
      <c r="H492" s="96">
        <f>H498+H501+H508+H493</f>
        <v>243770</v>
      </c>
      <c r="I492" s="67">
        <f t="shared" si="76"/>
        <v>53.434896975010957</v>
      </c>
      <c r="J492" s="33"/>
      <c r="K492" s="148"/>
      <c r="L492" s="5"/>
    </row>
    <row r="493" spans="1:12" s="10" customFormat="1" ht="42.75">
      <c r="A493" s="83" t="s">
        <v>1050</v>
      </c>
      <c r="B493" s="66" t="s">
        <v>183</v>
      </c>
      <c r="C493" s="69" t="s">
        <v>574</v>
      </c>
      <c r="D493" s="65" t="s">
        <v>284</v>
      </c>
      <c r="E493" s="65" t="s">
        <v>476</v>
      </c>
      <c r="F493" s="65"/>
      <c r="G493" s="96">
        <f>G494+G496</f>
        <v>325200</v>
      </c>
      <c r="H493" s="96">
        <f>H494+H496</f>
        <v>197200</v>
      </c>
      <c r="I493" s="67">
        <f t="shared" si="76"/>
        <v>60.639606396063961</v>
      </c>
      <c r="J493" s="33"/>
      <c r="K493" s="148"/>
      <c r="L493" s="5"/>
    </row>
    <row r="494" spans="1:12" s="10" customFormat="1" ht="42.75">
      <c r="A494" s="83" t="s">
        <v>1051</v>
      </c>
      <c r="B494" s="66" t="s">
        <v>231</v>
      </c>
      <c r="C494" s="69" t="s">
        <v>574</v>
      </c>
      <c r="D494" s="65" t="s">
        <v>284</v>
      </c>
      <c r="E494" s="65" t="s">
        <v>232</v>
      </c>
      <c r="F494" s="65"/>
      <c r="G494" s="96">
        <f>G495</f>
        <v>200000</v>
      </c>
      <c r="H494" s="96">
        <f>H495</f>
        <v>72000</v>
      </c>
      <c r="I494" s="67">
        <f t="shared" si="76"/>
        <v>36</v>
      </c>
      <c r="J494" s="33"/>
      <c r="K494" s="148"/>
      <c r="L494" s="5"/>
    </row>
    <row r="495" spans="1:12" s="10" customFormat="1">
      <c r="A495" s="83" t="s">
        <v>1116</v>
      </c>
      <c r="B495" s="66" t="s">
        <v>120</v>
      </c>
      <c r="C495" s="69" t="s">
        <v>574</v>
      </c>
      <c r="D495" s="65" t="s">
        <v>284</v>
      </c>
      <c r="E495" s="65" t="s">
        <v>232</v>
      </c>
      <c r="F495" s="65" t="s">
        <v>119</v>
      </c>
      <c r="G495" s="170">
        <v>200000</v>
      </c>
      <c r="H495" s="170">
        <v>72000</v>
      </c>
      <c r="I495" s="67">
        <f t="shared" si="76"/>
        <v>36</v>
      </c>
      <c r="J495" s="33"/>
      <c r="K495" s="148"/>
      <c r="L495" s="5"/>
    </row>
    <row r="496" spans="1:12" s="10" customFormat="1" ht="28.5">
      <c r="A496" s="83" t="s">
        <v>1117</v>
      </c>
      <c r="B496" s="66" t="s">
        <v>951</v>
      </c>
      <c r="C496" s="69" t="s">
        <v>574</v>
      </c>
      <c r="D496" s="65" t="s">
        <v>284</v>
      </c>
      <c r="E496" s="65" t="s">
        <v>952</v>
      </c>
      <c r="F496" s="65"/>
      <c r="G496" s="96">
        <f>G497</f>
        <v>125200</v>
      </c>
      <c r="H496" s="96">
        <f>H497</f>
        <v>125200</v>
      </c>
      <c r="I496" s="67">
        <f t="shared" si="76"/>
        <v>100</v>
      </c>
      <c r="J496" s="33"/>
      <c r="K496" s="148"/>
      <c r="L496" s="5"/>
    </row>
    <row r="497" spans="1:12" s="10" customFormat="1">
      <c r="A497" s="83" t="s">
        <v>1118</v>
      </c>
      <c r="B497" s="66" t="s">
        <v>120</v>
      </c>
      <c r="C497" s="69" t="s">
        <v>574</v>
      </c>
      <c r="D497" s="65" t="s">
        <v>284</v>
      </c>
      <c r="E497" s="65" t="s">
        <v>952</v>
      </c>
      <c r="F497" s="65" t="s">
        <v>119</v>
      </c>
      <c r="G497" s="170">
        <v>125200</v>
      </c>
      <c r="H497" s="170">
        <v>125200</v>
      </c>
      <c r="I497" s="67">
        <f t="shared" si="76"/>
        <v>100</v>
      </c>
      <c r="J497" s="33"/>
      <c r="K497" s="148"/>
      <c r="L497" s="5"/>
    </row>
    <row r="498" spans="1:12" s="10" customFormat="1" ht="40.5" customHeight="1">
      <c r="A498" s="83" t="s">
        <v>1119</v>
      </c>
      <c r="B498" s="66" t="s">
        <v>177</v>
      </c>
      <c r="C498" s="69" t="s">
        <v>574</v>
      </c>
      <c r="D498" s="65" t="s">
        <v>284</v>
      </c>
      <c r="E498" s="65" t="s">
        <v>477</v>
      </c>
      <c r="F498" s="65"/>
      <c r="G498" s="96">
        <f>G499</f>
        <v>31000</v>
      </c>
      <c r="H498" s="96">
        <f t="shared" ref="H498" si="84">H499</f>
        <v>31000</v>
      </c>
      <c r="I498" s="67">
        <f t="shared" si="76"/>
        <v>100</v>
      </c>
      <c r="J498" s="33"/>
      <c r="K498" s="148"/>
      <c r="L498" s="5"/>
    </row>
    <row r="499" spans="1:12" s="10" customFormat="1" ht="36.75" customHeight="1">
      <c r="A499" s="83" t="s">
        <v>1120</v>
      </c>
      <c r="B499" s="66" t="s">
        <v>295</v>
      </c>
      <c r="C499" s="69" t="s">
        <v>574</v>
      </c>
      <c r="D499" s="65" t="s">
        <v>284</v>
      </c>
      <c r="E499" s="65" t="s">
        <v>502</v>
      </c>
      <c r="F499" s="65"/>
      <c r="G499" s="96">
        <f>G500</f>
        <v>31000</v>
      </c>
      <c r="H499" s="96">
        <f t="shared" ref="H499" si="85">H500</f>
        <v>31000</v>
      </c>
      <c r="I499" s="67">
        <f t="shared" si="76"/>
        <v>100</v>
      </c>
      <c r="J499" s="33"/>
      <c r="K499" s="148"/>
      <c r="L499" s="5"/>
    </row>
    <row r="500" spans="1:12" s="10" customFormat="1" ht="46.5" customHeight="1">
      <c r="A500" s="83" t="s">
        <v>1121</v>
      </c>
      <c r="B500" s="70" t="s">
        <v>608</v>
      </c>
      <c r="C500" s="69" t="s">
        <v>574</v>
      </c>
      <c r="D500" s="65" t="s">
        <v>284</v>
      </c>
      <c r="E500" s="65" t="s">
        <v>502</v>
      </c>
      <c r="F500" s="65" t="s">
        <v>607</v>
      </c>
      <c r="G500" s="170">
        <v>31000</v>
      </c>
      <c r="H500" s="170">
        <v>31000</v>
      </c>
      <c r="I500" s="67">
        <f t="shared" si="76"/>
        <v>100</v>
      </c>
      <c r="J500" s="33"/>
      <c r="K500" s="148"/>
      <c r="L500" s="5"/>
    </row>
    <row r="501" spans="1:12" s="10" customFormat="1" ht="46.5" customHeight="1">
      <c r="A501" s="83" t="s">
        <v>1122</v>
      </c>
      <c r="B501" s="70" t="s">
        <v>518</v>
      </c>
      <c r="C501" s="69" t="s">
        <v>574</v>
      </c>
      <c r="D501" s="65" t="s">
        <v>284</v>
      </c>
      <c r="E501" s="65" t="s">
        <v>517</v>
      </c>
      <c r="F501" s="65"/>
      <c r="G501" s="96">
        <f>G502+G506+G504</f>
        <v>55000</v>
      </c>
      <c r="H501" s="96">
        <f>H502+H506+H504</f>
        <v>15570</v>
      </c>
      <c r="I501" s="67">
        <f t="shared" si="76"/>
        <v>28.309090909090912</v>
      </c>
      <c r="J501" s="33"/>
      <c r="K501" s="148"/>
      <c r="L501" s="5"/>
    </row>
    <row r="502" spans="1:12" s="10" customFormat="1" ht="54" customHeight="1">
      <c r="A502" s="83" t="s">
        <v>1123</v>
      </c>
      <c r="B502" s="70" t="s">
        <v>194</v>
      </c>
      <c r="C502" s="69" t="s">
        <v>574</v>
      </c>
      <c r="D502" s="65" t="s">
        <v>284</v>
      </c>
      <c r="E502" s="65" t="s">
        <v>193</v>
      </c>
      <c r="F502" s="65"/>
      <c r="G502" s="96">
        <f>G503</f>
        <v>30000</v>
      </c>
      <c r="H502" s="96">
        <f>H503</f>
        <v>0</v>
      </c>
      <c r="I502" s="67">
        <f t="shared" si="76"/>
        <v>0</v>
      </c>
      <c r="J502" s="33"/>
      <c r="K502" s="148"/>
      <c r="L502" s="5"/>
    </row>
    <row r="503" spans="1:12" s="10" customFormat="1" ht="54" customHeight="1">
      <c r="A503" s="83" t="s">
        <v>1124</v>
      </c>
      <c r="B503" s="70" t="s">
        <v>608</v>
      </c>
      <c r="C503" s="69" t="s">
        <v>574</v>
      </c>
      <c r="D503" s="65" t="s">
        <v>284</v>
      </c>
      <c r="E503" s="65" t="s">
        <v>193</v>
      </c>
      <c r="F503" s="65" t="s">
        <v>607</v>
      </c>
      <c r="G503" s="170">
        <v>30000</v>
      </c>
      <c r="H503" s="170">
        <v>0</v>
      </c>
      <c r="I503" s="67">
        <f t="shared" si="76"/>
        <v>0</v>
      </c>
      <c r="J503" s="33"/>
      <c r="K503" s="148"/>
      <c r="L503" s="5"/>
    </row>
    <row r="504" spans="1:12" s="10" customFormat="1" ht="43.5" customHeight="1">
      <c r="A504" s="83" t="s">
        <v>1125</v>
      </c>
      <c r="B504" s="70" t="s">
        <v>1090</v>
      </c>
      <c r="C504" s="69" t="s">
        <v>574</v>
      </c>
      <c r="D504" s="65" t="s">
        <v>284</v>
      </c>
      <c r="E504" s="65" t="s">
        <v>1089</v>
      </c>
      <c r="F504" s="65"/>
      <c r="G504" s="96">
        <f>G505</f>
        <v>15570</v>
      </c>
      <c r="H504" s="96">
        <f t="shared" ref="H504" si="86">H505</f>
        <v>15570</v>
      </c>
      <c r="I504" s="67">
        <f t="shared" si="76"/>
        <v>100</v>
      </c>
      <c r="J504" s="33"/>
      <c r="K504" s="148"/>
      <c r="L504" s="5"/>
    </row>
    <row r="505" spans="1:12" s="10" customFormat="1" ht="54" customHeight="1">
      <c r="A505" s="83" t="s">
        <v>1126</v>
      </c>
      <c r="B505" s="70" t="s">
        <v>608</v>
      </c>
      <c r="C505" s="69" t="s">
        <v>574</v>
      </c>
      <c r="D505" s="65" t="s">
        <v>284</v>
      </c>
      <c r="E505" s="65" t="s">
        <v>1089</v>
      </c>
      <c r="F505" s="65" t="s">
        <v>607</v>
      </c>
      <c r="G505" s="170">
        <v>15570</v>
      </c>
      <c r="H505" s="170">
        <v>15570</v>
      </c>
      <c r="I505" s="67">
        <f t="shared" si="76"/>
        <v>100</v>
      </c>
      <c r="J505" s="33"/>
      <c r="K505" s="148"/>
      <c r="L505" s="5"/>
    </row>
    <row r="506" spans="1:12" s="10" customFormat="1" ht="46.5" customHeight="1">
      <c r="A506" s="83" t="s">
        <v>1127</v>
      </c>
      <c r="B506" s="84" t="s">
        <v>179</v>
      </c>
      <c r="C506" s="69" t="s">
        <v>574</v>
      </c>
      <c r="D506" s="65" t="s">
        <v>284</v>
      </c>
      <c r="E506" s="65" t="s">
        <v>180</v>
      </c>
      <c r="F506" s="65"/>
      <c r="G506" s="96">
        <f>G507</f>
        <v>9430</v>
      </c>
      <c r="H506" s="96">
        <f t="shared" ref="H506" si="87">H507</f>
        <v>0</v>
      </c>
      <c r="I506" s="67">
        <f t="shared" si="76"/>
        <v>0</v>
      </c>
      <c r="J506" s="33"/>
      <c r="K506" s="148"/>
      <c r="L506" s="5"/>
    </row>
    <row r="507" spans="1:12" s="10" customFormat="1" ht="54.75" customHeight="1">
      <c r="A507" s="83" t="s">
        <v>1128</v>
      </c>
      <c r="B507" s="70" t="s">
        <v>608</v>
      </c>
      <c r="C507" s="69" t="s">
        <v>574</v>
      </c>
      <c r="D507" s="65" t="s">
        <v>284</v>
      </c>
      <c r="E507" s="65" t="s">
        <v>180</v>
      </c>
      <c r="F507" s="65" t="s">
        <v>607</v>
      </c>
      <c r="G507" s="170">
        <v>9430</v>
      </c>
      <c r="H507" s="170">
        <v>0</v>
      </c>
      <c r="I507" s="67">
        <f t="shared" si="76"/>
        <v>0</v>
      </c>
      <c r="J507" s="33"/>
      <c r="K507" s="148"/>
      <c r="L507" s="5"/>
    </row>
    <row r="508" spans="1:12" s="10" customFormat="1" ht="54.75" customHeight="1">
      <c r="A508" s="83" t="s">
        <v>1129</v>
      </c>
      <c r="B508" s="70" t="s">
        <v>953</v>
      </c>
      <c r="C508" s="69" t="s">
        <v>574</v>
      </c>
      <c r="D508" s="65" t="s">
        <v>284</v>
      </c>
      <c r="E508" s="65" t="s">
        <v>954</v>
      </c>
      <c r="F508" s="65"/>
      <c r="G508" s="96">
        <f>G509</f>
        <v>45000</v>
      </c>
      <c r="H508" s="96">
        <f t="shared" ref="H508:H509" si="88">H509</f>
        <v>0</v>
      </c>
      <c r="I508" s="67">
        <f t="shared" si="76"/>
        <v>0</v>
      </c>
      <c r="J508" s="33"/>
      <c r="K508" s="148"/>
      <c r="L508" s="5"/>
    </row>
    <row r="509" spans="1:12" s="10" customFormat="1" ht="54.75" customHeight="1">
      <c r="A509" s="83" t="s">
        <v>1130</v>
      </c>
      <c r="B509" s="70" t="s">
        <v>955</v>
      </c>
      <c r="C509" s="69" t="s">
        <v>574</v>
      </c>
      <c r="D509" s="65" t="s">
        <v>284</v>
      </c>
      <c r="E509" s="65" t="s">
        <v>956</v>
      </c>
      <c r="F509" s="65"/>
      <c r="G509" s="96">
        <f>G510</f>
        <v>45000</v>
      </c>
      <c r="H509" s="96">
        <f t="shared" si="88"/>
        <v>0</v>
      </c>
      <c r="I509" s="67">
        <f t="shared" si="76"/>
        <v>0</v>
      </c>
      <c r="J509" s="33"/>
      <c r="K509" s="148"/>
      <c r="L509" s="5"/>
    </row>
    <row r="510" spans="1:12" s="10" customFormat="1" ht="54.75" customHeight="1">
      <c r="A510" s="83" t="s">
        <v>1131</v>
      </c>
      <c r="B510" s="70" t="s">
        <v>608</v>
      </c>
      <c r="C510" s="69" t="s">
        <v>574</v>
      </c>
      <c r="D510" s="65" t="s">
        <v>284</v>
      </c>
      <c r="E510" s="65" t="s">
        <v>956</v>
      </c>
      <c r="F510" s="65" t="s">
        <v>607</v>
      </c>
      <c r="G510" s="170">
        <v>45000</v>
      </c>
      <c r="H510" s="170">
        <v>0</v>
      </c>
      <c r="I510" s="67">
        <f t="shared" si="76"/>
        <v>0</v>
      </c>
      <c r="J510" s="33"/>
      <c r="K510" s="148"/>
      <c r="L510" s="5"/>
    </row>
    <row r="511" spans="1:12" s="10" customFormat="1" ht="26.25" customHeight="1">
      <c r="A511" s="83" t="s">
        <v>1132</v>
      </c>
      <c r="B511" s="63" t="s">
        <v>539</v>
      </c>
      <c r="C511" s="72" t="s">
        <v>574</v>
      </c>
      <c r="D511" s="62" t="s">
        <v>538</v>
      </c>
      <c r="E511" s="65"/>
      <c r="F511" s="65"/>
      <c r="G511" s="64">
        <f>G512+G525</f>
        <v>27380400</v>
      </c>
      <c r="H511" s="64">
        <f>H512+H525</f>
        <v>8188938.4900000002</v>
      </c>
      <c r="I511" s="64">
        <f t="shared" si="76"/>
        <v>29.90803089071014</v>
      </c>
      <c r="J511" s="33"/>
      <c r="K511" s="148"/>
      <c r="L511" s="5"/>
    </row>
    <row r="512" spans="1:12" s="10" customFormat="1">
      <c r="A512" s="83" t="s">
        <v>1133</v>
      </c>
      <c r="B512" s="63" t="s">
        <v>541</v>
      </c>
      <c r="C512" s="72" t="s">
        <v>574</v>
      </c>
      <c r="D512" s="62" t="s">
        <v>540</v>
      </c>
      <c r="E512" s="62"/>
      <c r="F512" s="62"/>
      <c r="G512" s="64">
        <f t="shared" ref="G512:H512" si="89">G513</f>
        <v>24203743</v>
      </c>
      <c r="H512" s="64">
        <f t="shared" si="89"/>
        <v>6706500</v>
      </c>
      <c r="I512" s="64">
        <f t="shared" si="76"/>
        <v>27.708524255938432</v>
      </c>
      <c r="J512" s="33"/>
      <c r="K512" s="148"/>
      <c r="L512" s="5"/>
    </row>
    <row r="513" spans="1:12" s="10" customFormat="1" ht="42.75">
      <c r="A513" s="83" t="s">
        <v>1134</v>
      </c>
      <c r="B513" s="66" t="s">
        <v>1040</v>
      </c>
      <c r="C513" s="69" t="s">
        <v>574</v>
      </c>
      <c r="D513" s="65" t="s">
        <v>540</v>
      </c>
      <c r="E513" s="65" t="s">
        <v>475</v>
      </c>
      <c r="F513" s="62"/>
      <c r="G513" s="67">
        <f>G514</f>
        <v>24203743</v>
      </c>
      <c r="H513" s="67">
        <f>H514</f>
        <v>6706500</v>
      </c>
      <c r="I513" s="67">
        <f t="shared" si="76"/>
        <v>27.708524255938432</v>
      </c>
      <c r="J513" s="33"/>
      <c r="K513" s="148"/>
      <c r="L513" s="5"/>
    </row>
    <row r="514" spans="1:12" s="10" customFormat="1" ht="37.5" customHeight="1">
      <c r="A514" s="83" t="s">
        <v>1135</v>
      </c>
      <c r="B514" s="66" t="s">
        <v>178</v>
      </c>
      <c r="C514" s="69" t="s">
        <v>574</v>
      </c>
      <c r="D514" s="65" t="s">
        <v>540</v>
      </c>
      <c r="E514" s="65" t="s">
        <v>484</v>
      </c>
      <c r="F514" s="62"/>
      <c r="G514" s="67">
        <f>G515+G521+G523+G517+G519</f>
        <v>24203743</v>
      </c>
      <c r="H514" s="67">
        <f>H515+H521+H523+H517+H519</f>
        <v>6706500</v>
      </c>
      <c r="I514" s="67">
        <f t="shared" si="76"/>
        <v>27.708524255938432</v>
      </c>
      <c r="J514" s="33"/>
      <c r="K514" s="148"/>
      <c r="L514" s="5"/>
    </row>
    <row r="515" spans="1:12" s="10" customFormat="1" ht="40.5" customHeight="1">
      <c r="A515" s="83" t="s">
        <v>1136</v>
      </c>
      <c r="B515" s="66" t="s">
        <v>542</v>
      </c>
      <c r="C515" s="69" t="s">
        <v>574</v>
      </c>
      <c r="D515" s="65" t="s">
        <v>540</v>
      </c>
      <c r="E515" s="65" t="s">
        <v>485</v>
      </c>
      <c r="F515" s="65"/>
      <c r="G515" s="96">
        <f>G516</f>
        <v>21149950.82</v>
      </c>
      <c r="H515" s="96">
        <f>H516</f>
        <v>6289000</v>
      </c>
      <c r="I515" s="67">
        <f t="shared" si="76"/>
        <v>29.735293729633362</v>
      </c>
      <c r="J515" s="33"/>
      <c r="K515" s="148"/>
      <c r="L515" s="5"/>
    </row>
    <row r="516" spans="1:12" s="10" customFormat="1" ht="23.25" customHeight="1">
      <c r="A516" s="83" t="s">
        <v>1137</v>
      </c>
      <c r="B516" s="66" t="s">
        <v>120</v>
      </c>
      <c r="C516" s="69" t="s">
        <v>574</v>
      </c>
      <c r="D516" s="65" t="s">
        <v>540</v>
      </c>
      <c r="E516" s="65" t="s">
        <v>485</v>
      </c>
      <c r="F516" s="65" t="s">
        <v>119</v>
      </c>
      <c r="G516" s="170">
        <v>21149950.82</v>
      </c>
      <c r="H516" s="170">
        <v>6289000</v>
      </c>
      <c r="I516" s="67">
        <f t="shared" si="76"/>
        <v>29.735293729633362</v>
      </c>
      <c r="J516" s="33"/>
      <c r="K516" s="148"/>
      <c r="L516" s="5"/>
    </row>
    <row r="517" spans="1:12" s="10" customFormat="1" ht="32.25" customHeight="1">
      <c r="A517" s="83" t="s">
        <v>1138</v>
      </c>
      <c r="B517" s="66" t="s">
        <v>1106</v>
      </c>
      <c r="C517" s="69" t="s">
        <v>574</v>
      </c>
      <c r="D517" s="65" t="s">
        <v>540</v>
      </c>
      <c r="E517" s="65" t="s">
        <v>1102</v>
      </c>
      <c r="F517" s="65"/>
      <c r="G517" s="96">
        <f>G518</f>
        <v>653592.18000000005</v>
      </c>
      <c r="H517" s="96">
        <f t="shared" ref="H517" si="90">H518</f>
        <v>242600</v>
      </c>
      <c r="I517" s="67">
        <f t="shared" si="76"/>
        <v>37.117947157813298</v>
      </c>
      <c r="J517" s="33"/>
      <c r="K517" s="148"/>
      <c r="L517" s="5"/>
    </row>
    <row r="518" spans="1:12" s="10" customFormat="1" ht="23.25" customHeight="1">
      <c r="A518" s="83" t="s">
        <v>1139</v>
      </c>
      <c r="B518" s="66" t="s">
        <v>120</v>
      </c>
      <c r="C518" s="69" t="s">
        <v>574</v>
      </c>
      <c r="D518" s="65" t="s">
        <v>540</v>
      </c>
      <c r="E518" s="65" t="s">
        <v>1102</v>
      </c>
      <c r="F518" s="65" t="s">
        <v>119</v>
      </c>
      <c r="G518" s="170">
        <v>653592.18000000005</v>
      </c>
      <c r="H518" s="170">
        <v>242600</v>
      </c>
      <c r="I518" s="67">
        <f t="shared" si="76"/>
        <v>37.117947157813298</v>
      </c>
      <c r="J518" s="33"/>
      <c r="K518" s="148"/>
      <c r="L518" s="5"/>
    </row>
    <row r="519" spans="1:12" s="10" customFormat="1" ht="23.25" customHeight="1">
      <c r="A519" s="83" t="s">
        <v>1140</v>
      </c>
      <c r="B519" s="66" t="s">
        <v>1103</v>
      </c>
      <c r="C519" s="69" t="s">
        <v>574</v>
      </c>
      <c r="D519" s="65" t="s">
        <v>540</v>
      </c>
      <c r="E519" s="65" t="s">
        <v>1104</v>
      </c>
      <c r="F519" s="65"/>
      <c r="G519" s="96">
        <f>G520</f>
        <v>2225300</v>
      </c>
      <c r="H519" s="96">
        <f t="shared" ref="H519" si="91">H520</f>
        <v>0</v>
      </c>
      <c r="I519" s="67">
        <f t="shared" si="76"/>
        <v>0</v>
      </c>
      <c r="J519" s="33"/>
      <c r="K519" s="148"/>
      <c r="L519" s="5"/>
    </row>
    <row r="520" spans="1:12" s="10" customFormat="1" ht="23.25" customHeight="1">
      <c r="A520" s="83" t="s">
        <v>1141</v>
      </c>
      <c r="B520" s="66" t="s">
        <v>120</v>
      </c>
      <c r="C520" s="69" t="s">
        <v>574</v>
      </c>
      <c r="D520" s="65" t="s">
        <v>540</v>
      </c>
      <c r="E520" s="65" t="s">
        <v>1104</v>
      </c>
      <c r="F520" s="65" t="s">
        <v>119</v>
      </c>
      <c r="G520" s="170">
        <v>2225300</v>
      </c>
      <c r="H520" s="170">
        <v>0</v>
      </c>
      <c r="I520" s="67">
        <f t="shared" ref="I520:I552" si="92">H520/G520*100</f>
        <v>0</v>
      </c>
      <c r="J520" s="33"/>
      <c r="K520" s="148"/>
      <c r="L520" s="5"/>
    </row>
    <row r="521" spans="1:12" s="10" customFormat="1" ht="66.75" customHeight="1">
      <c r="A521" s="83" t="s">
        <v>1142</v>
      </c>
      <c r="B521" s="66" t="s">
        <v>858</v>
      </c>
      <c r="C521" s="69" t="s">
        <v>574</v>
      </c>
      <c r="D521" s="65" t="s">
        <v>540</v>
      </c>
      <c r="E521" s="65" t="s">
        <v>191</v>
      </c>
      <c r="F521" s="65"/>
      <c r="G521" s="96">
        <f>G522</f>
        <v>52500</v>
      </c>
      <c r="H521" s="96">
        <f>H522</f>
        <v>52500</v>
      </c>
      <c r="I521" s="67">
        <f t="shared" si="92"/>
        <v>100</v>
      </c>
      <c r="J521" s="33"/>
      <c r="K521" s="148"/>
      <c r="L521" s="5"/>
    </row>
    <row r="522" spans="1:12" s="10" customFormat="1" ht="23.25" customHeight="1">
      <c r="A522" s="83" t="s">
        <v>1143</v>
      </c>
      <c r="B522" s="66" t="s">
        <v>120</v>
      </c>
      <c r="C522" s="69" t="s">
        <v>574</v>
      </c>
      <c r="D522" s="65" t="s">
        <v>540</v>
      </c>
      <c r="E522" s="65" t="s">
        <v>191</v>
      </c>
      <c r="F522" s="65" t="s">
        <v>119</v>
      </c>
      <c r="G522" s="170">
        <v>52500</v>
      </c>
      <c r="H522" s="170">
        <v>52500</v>
      </c>
      <c r="I522" s="67">
        <f t="shared" si="92"/>
        <v>100</v>
      </c>
      <c r="J522" s="33"/>
      <c r="K522" s="148"/>
      <c r="L522" s="5"/>
    </row>
    <row r="523" spans="1:12" s="10" customFormat="1" ht="61.5" customHeight="1">
      <c r="A523" s="83" t="s">
        <v>1144</v>
      </c>
      <c r="B523" s="66" t="s">
        <v>912</v>
      </c>
      <c r="C523" s="69" t="s">
        <v>574</v>
      </c>
      <c r="D523" s="65" t="s">
        <v>540</v>
      </c>
      <c r="E523" s="65" t="s">
        <v>913</v>
      </c>
      <c r="F523" s="65"/>
      <c r="G523" s="96">
        <f t="shared" ref="G523:H523" si="93">G524</f>
        <v>122400</v>
      </c>
      <c r="H523" s="96">
        <f t="shared" si="93"/>
        <v>122400</v>
      </c>
      <c r="I523" s="67">
        <f t="shared" si="92"/>
        <v>100</v>
      </c>
      <c r="J523" s="33"/>
      <c r="K523" s="148"/>
      <c r="L523" s="5"/>
    </row>
    <row r="524" spans="1:12" s="10" customFormat="1" ht="23.25" customHeight="1">
      <c r="A524" s="83" t="s">
        <v>1145</v>
      </c>
      <c r="B524" s="66" t="s">
        <v>120</v>
      </c>
      <c r="C524" s="69" t="s">
        <v>574</v>
      </c>
      <c r="D524" s="65" t="s">
        <v>540</v>
      </c>
      <c r="E524" s="65" t="s">
        <v>913</v>
      </c>
      <c r="F524" s="65" t="s">
        <v>119</v>
      </c>
      <c r="G524" s="170">
        <v>122400</v>
      </c>
      <c r="H524" s="170">
        <v>122400</v>
      </c>
      <c r="I524" s="67">
        <f t="shared" si="92"/>
        <v>100</v>
      </c>
      <c r="J524" s="33"/>
      <c r="K524" s="148"/>
      <c r="L524" s="5"/>
    </row>
    <row r="525" spans="1:12" s="10" customFormat="1" ht="28.5">
      <c r="A525" s="83" t="s">
        <v>1146</v>
      </c>
      <c r="B525" s="63" t="s">
        <v>544</v>
      </c>
      <c r="C525" s="72" t="s">
        <v>574</v>
      </c>
      <c r="D525" s="62" t="s">
        <v>543</v>
      </c>
      <c r="E525" s="62"/>
      <c r="F525" s="62"/>
      <c r="G525" s="97">
        <f>G526</f>
        <v>3176657</v>
      </c>
      <c r="H525" s="97">
        <f>H526</f>
        <v>1482438.49</v>
      </c>
      <c r="I525" s="64">
        <f t="shared" si="92"/>
        <v>46.666621231061455</v>
      </c>
      <c r="J525" s="48"/>
      <c r="K525" s="148"/>
      <c r="L525" s="5"/>
    </row>
    <row r="526" spans="1:12" s="10" customFormat="1" ht="57" customHeight="1">
      <c r="A526" s="83" t="s">
        <v>1147</v>
      </c>
      <c r="B526" s="66" t="s">
        <v>1040</v>
      </c>
      <c r="C526" s="69" t="s">
        <v>574</v>
      </c>
      <c r="D526" s="65" t="s">
        <v>543</v>
      </c>
      <c r="E526" s="65" t="s">
        <v>475</v>
      </c>
      <c r="F526" s="65"/>
      <c r="G526" s="96">
        <f>G527</f>
        <v>3176657</v>
      </c>
      <c r="H526" s="96">
        <f>H527</f>
        <v>1482438.49</v>
      </c>
      <c r="I526" s="67">
        <f t="shared" si="92"/>
        <v>46.666621231061455</v>
      </c>
      <c r="J526" s="33"/>
      <c r="K526" s="148"/>
      <c r="L526" s="5"/>
    </row>
    <row r="527" spans="1:12" s="10" customFormat="1" ht="82.5" customHeight="1">
      <c r="A527" s="83" t="s">
        <v>1148</v>
      </c>
      <c r="B527" s="66" t="s">
        <v>1043</v>
      </c>
      <c r="C527" s="69" t="s">
        <v>574</v>
      </c>
      <c r="D527" s="65" t="s">
        <v>543</v>
      </c>
      <c r="E527" s="65" t="s">
        <v>478</v>
      </c>
      <c r="F527" s="65"/>
      <c r="G527" s="96">
        <f>G528+G531+G534+G536</f>
        <v>3176657</v>
      </c>
      <c r="H527" s="96">
        <f>H528+H531+H534+H536</f>
        <v>1482438.49</v>
      </c>
      <c r="I527" s="67">
        <f t="shared" si="92"/>
        <v>46.666621231061455</v>
      </c>
      <c r="J527" s="33"/>
      <c r="K527" s="148"/>
      <c r="L527" s="5"/>
    </row>
    <row r="528" spans="1:12" s="10" customFormat="1" ht="37.5" customHeight="1">
      <c r="A528" s="83" t="s">
        <v>1149</v>
      </c>
      <c r="B528" s="66" t="s">
        <v>545</v>
      </c>
      <c r="C528" s="69" t="s">
        <v>574</v>
      </c>
      <c r="D528" s="65" t="s">
        <v>543</v>
      </c>
      <c r="E528" s="65" t="s">
        <v>534</v>
      </c>
      <c r="F528" s="65"/>
      <c r="G528" s="96">
        <f>SUM(G529:G530)</f>
        <v>1626547</v>
      </c>
      <c r="H528" s="96">
        <f>SUM(H529:H530)</f>
        <v>756632.52</v>
      </c>
      <c r="I528" s="67">
        <f t="shared" si="92"/>
        <v>46.517716364789955</v>
      </c>
      <c r="J528" s="33"/>
      <c r="K528" s="148"/>
      <c r="L528" s="5"/>
    </row>
    <row r="529" spans="1:12" s="10" customFormat="1" ht="36" customHeight="1">
      <c r="A529" s="83" t="s">
        <v>1150</v>
      </c>
      <c r="B529" s="66" t="s">
        <v>907</v>
      </c>
      <c r="C529" s="69" t="s">
        <v>574</v>
      </c>
      <c r="D529" s="65" t="s">
        <v>543</v>
      </c>
      <c r="E529" s="65" t="s">
        <v>534</v>
      </c>
      <c r="F529" s="65" t="s">
        <v>598</v>
      </c>
      <c r="G529" s="170">
        <v>1606347</v>
      </c>
      <c r="H529" s="170">
        <v>755632.52</v>
      </c>
      <c r="I529" s="67">
        <f t="shared" si="92"/>
        <v>47.040428998217699</v>
      </c>
      <c r="J529" s="33"/>
      <c r="K529" s="148"/>
      <c r="L529" s="5"/>
    </row>
    <row r="530" spans="1:12" s="10" customFormat="1" ht="48" customHeight="1">
      <c r="A530" s="83" t="s">
        <v>1151</v>
      </c>
      <c r="B530" s="70" t="s">
        <v>15</v>
      </c>
      <c r="C530" s="69" t="s">
        <v>574</v>
      </c>
      <c r="D530" s="65" t="s">
        <v>543</v>
      </c>
      <c r="E530" s="65" t="s">
        <v>534</v>
      </c>
      <c r="F530" s="65" t="s">
        <v>607</v>
      </c>
      <c r="G530" s="170">
        <v>20200</v>
      </c>
      <c r="H530" s="170">
        <v>1000</v>
      </c>
      <c r="I530" s="67">
        <f t="shared" si="92"/>
        <v>4.9504950495049505</v>
      </c>
      <c r="J530" s="33"/>
      <c r="K530" s="148"/>
      <c r="L530" s="5"/>
    </row>
    <row r="531" spans="1:12" s="10" customFormat="1" ht="36.75" customHeight="1">
      <c r="A531" s="83" t="s">
        <v>1152</v>
      </c>
      <c r="B531" s="66" t="s">
        <v>176</v>
      </c>
      <c r="C531" s="69" t="s">
        <v>574</v>
      </c>
      <c r="D531" s="65" t="s">
        <v>543</v>
      </c>
      <c r="E531" s="65" t="s">
        <v>503</v>
      </c>
      <c r="F531" s="65"/>
      <c r="G531" s="96">
        <f>SUM(G532:G533)</f>
        <v>1370110</v>
      </c>
      <c r="H531" s="96">
        <f>SUM(H532:H533)</f>
        <v>624178.13</v>
      </c>
      <c r="I531" s="67">
        <f t="shared" si="92"/>
        <v>45.556789600834968</v>
      </c>
      <c r="J531" s="33"/>
      <c r="K531" s="148"/>
      <c r="L531" s="5"/>
    </row>
    <row r="532" spans="1:12" s="10" customFormat="1">
      <c r="A532" s="83" t="s">
        <v>1153</v>
      </c>
      <c r="B532" s="66" t="s">
        <v>687</v>
      </c>
      <c r="C532" s="69" t="s">
        <v>574</v>
      </c>
      <c r="D532" s="65" t="s">
        <v>543</v>
      </c>
      <c r="E532" s="65" t="s">
        <v>503</v>
      </c>
      <c r="F532" s="65" t="s">
        <v>686</v>
      </c>
      <c r="G532" s="170">
        <v>1204910</v>
      </c>
      <c r="H532" s="170">
        <v>517913.13</v>
      </c>
      <c r="I532" s="67">
        <f t="shared" si="92"/>
        <v>42.983553128449422</v>
      </c>
      <c r="J532" s="33"/>
      <c r="K532" s="148"/>
      <c r="L532" s="5"/>
    </row>
    <row r="533" spans="1:12" s="10" customFormat="1" ht="60.75" customHeight="1">
      <c r="A533" s="83" t="s">
        <v>1154</v>
      </c>
      <c r="B533" s="70" t="s">
        <v>608</v>
      </c>
      <c r="C533" s="69" t="s">
        <v>574</v>
      </c>
      <c r="D533" s="65" t="s">
        <v>543</v>
      </c>
      <c r="E533" s="65" t="s">
        <v>503</v>
      </c>
      <c r="F533" s="65" t="s">
        <v>607</v>
      </c>
      <c r="G533" s="170">
        <v>165200</v>
      </c>
      <c r="H533" s="170">
        <v>106265</v>
      </c>
      <c r="I533" s="67">
        <f t="shared" si="92"/>
        <v>64.325060532687644</v>
      </c>
      <c r="J533" s="33"/>
      <c r="K533" s="148"/>
      <c r="L533" s="5"/>
    </row>
    <row r="534" spans="1:12" s="10" customFormat="1" ht="23.25" customHeight="1">
      <c r="A534" s="83" t="s">
        <v>1155</v>
      </c>
      <c r="B534" s="66" t="s">
        <v>360</v>
      </c>
      <c r="C534" s="69" t="s">
        <v>574</v>
      </c>
      <c r="D534" s="65" t="s">
        <v>543</v>
      </c>
      <c r="E534" s="65" t="s">
        <v>359</v>
      </c>
      <c r="F534" s="65"/>
      <c r="G534" s="96">
        <f>G535</f>
        <v>160000</v>
      </c>
      <c r="H534" s="96">
        <f>H535</f>
        <v>101627.84</v>
      </c>
      <c r="I534" s="67">
        <f t="shared" si="92"/>
        <v>63.517400000000002</v>
      </c>
      <c r="J534" s="33"/>
      <c r="K534" s="148"/>
      <c r="L534" s="5"/>
    </row>
    <row r="535" spans="1:12" s="10" customFormat="1" ht="61.5" customHeight="1">
      <c r="A535" s="83" t="s">
        <v>1156</v>
      </c>
      <c r="B535" s="70" t="s">
        <v>608</v>
      </c>
      <c r="C535" s="69" t="s">
        <v>574</v>
      </c>
      <c r="D535" s="65" t="s">
        <v>543</v>
      </c>
      <c r="E535" s="65" t="s">
        <v>359</v>
      </c>
      <c r="F535" s="65" t="s">
        <v>607</v>
      </c>
      <c r="G535" s="170">
        <v>160000</v>
      </c>
      <c r="H535" s="170">
        <v>101627.84</v>
      </c>
      <c r="I535" s="67">
        <f t="shared" si="92"/>
        <v>63.517400000000002</v>
      </c>
      <c r="J535" s="33"/>
      <c r="K535" s="148"/>
      <c r="L535" s="5"/>
    </row>
    <row r="536" spans="1:12" s="10" customFormat="1" ht="51.75" customHeight="1">
      <c r="A536" s="83" t="s">
        <v>1157</v>
      </c>
      <c r="B536" s="70" t="s">
        <v>188</v>
      </c>
      <c r="C536" s="69" t="s">
        <v>574</v>
      </c>
      <c r="D536" s="65" t="s">
        <v>543</v>
      </c>
      <c r="E536" s="65" t="s">
        <v>186</v>
      </c>
      <c r="F536" s="65"/>
      <c r="G536" s="96">
        <f>G537</f>
        <v>20000</v>
      </c>
      <c r="H536" s="96">
        <f>H537</f>
        <v>0</v>
      </c>
      <c r="I536" s="67">
        <f t="shared" si="92"/>
        <v>0</v>
      </c>
      <c r="J536" s="33"/>
      <c r="K536" s="148"/>
      <c r="L536" s="5"/>
    </row>
    <row r="537" spans="1:12" s="10" customFormat="1" ht="66.75" customHeight="1">
      <c r="A537" s="83" t="s">
        <v>1158</v>
      </c>
      <c r="B537" s="70" t="s">
        <v>1047</v>
      </c>
      <c r="C537" s="69" t="s">
        <v>574</v>
      </c>
      <c r="D537" s="65" t="s">
        <v>543</v>
      </c>
      <c r="E537" s="65" t="s">
        <v>186</v>
      </c>
      <c r="F537" s="65" t="s">
        <v>500</v>
      </c>
      <c r="G537" s="170">
        <v>20000</v>
      </c>
      <c r="H537" s="170">
        <v>0</v>
      </c>
      <c r="I537" s="67">
        <f t="shared" si="92"/>
        <v>0</v>
      </c>
      <c r="J537" s="33"/>
      <c r="K537" s="148"/>
      <c r="L537" s="5"/>
    </row>
    <row r="538" spans="1:12" s="10" customFormat="1" ht="37.5" customHeight="1">
      <c r="A538" s="83" t="s">
        <v>1159</v>
      </c>
      <c r="B538" s="63" t="s">
        <v>575</v>
      </c>
      <c r="C538" s="72" t="s">
        <v>576</v>
      </c>
      <c r="D538" s="65"/>
      <c r="E538" s="65"/>
      <c r="F538" s="65"/>
      <c r="G538" s="64">
        <f>G539+G546</f>
        <v>7391224</v>
      </c>
      <c r="H538" s="64">
        <f>H539+H546</f>
        <v>2643245.69</v>
      </c>
      <c r="I538" s="64">
        <f t="shared" si="92"/>
        <v>35.761948088706283</v>
      </c>
      <c r="J538" s="33"/>
      <c r="K538" s="148"/>
      <c r="L538" s="5"/>
    </row>
    <row r="539" spans="1:12" ht="34.5" customHeight="1">
      <c r="A539" s="83" t="s">
        <v>1160</v>
      </c>
      <c r="B539" s="63" t="s">
        <v>593</v>
      </c>
      <c r="C539" s="72" t="s">
        <v>576</v>
      </c>
      <c r="D539" s="62" t="s">
        <v>592</v>
      </c>
      <c r="E539" s="62"/>
      <c r="F539" s="62"/>
      <c r="G539" s="64">
        <f t="shared" ref="G539:H542" si="94">G540</f>
        <v>6788124</v>
      </c>
      <c r="H539" s="64">
        <f t="shared" si="94"/>
        <v>2642731.27</v>
      </c>
      <c r="I539" s="64">
        <f t="shared" si="92"/>
        <v>38.931688195442511</v>
      </c>
    </row>
    <row r="540" spans="1:12" ht="49.5" customHeight="1">
      <c r="A540" s="83" t="s">
        <v>1161</v>
      </c>
      <c r="B540" s="63" t="s">
        <v>631</v>
      </c>
      <c r="C540" s="72" t="s">
        <v>576</v>
      </c>
      <c r="D540" s="62" t="s">
        <v>630</v>
      </c>
      <c r="E540" s="62"/>
      <c r="F540" s="62"/>
      <c r="G540" s="64">
        <f t="shared" si="94"/>
        <v>6788124</v>
      </c>
      <c r="H540" s="64">
        <f t="shared" si="94"/>
        <v>2642731.27</v>
      </c>
      <c r="I540" s="64">
        <f t="shared" si="92"/>
        <v>38.931688195442511</v>
      </c>
    </row>
    <row r="541" spans="1:12" ht="53.25" customHeight="1">
      <c r="A541" s="83" t="s">
        <v>1162</v>
      </c>
      <c r="B541" s="66" t="s">
        <v>221</v>
      </c>
      <c r="C541" s="69" t="s">
        <v>576</v>
      </c>
      <c r="D541" s="65" t="s">
        <v>630</v>
      </c>
      <c r="E541" s="65" t="s">
        <v>479</v>
      </c>
      <c r="F541" s="69"/>
      <c r="G541" s="67">
        <f t="shared" si="94"/>
        <v>6788124</v>
      </c>
      <c r="H541" s="67">
        <f t="shared" si="94"/>
        <v>2642731.27</v>
      </c>
      <c r="I541" s="67">
        <f t="shared" si="92"/>
        <v>38.931688195442511</v>
      </c>
    </row>
    <row r="542" spans="1:12" ht="77.25" customHeight="1">
      <c r="A542" s="83" t="s">
        <v>1163</v>
      </c>
      <c r="B542" s="66" t="s">
        <v>222</v>
      </c>
      <c r="C542" s="69" t="s">
        <v>576</v>
      </c>
      <c r="D542" s="65" t="s">
        <v>630</v>
      </c>
      <c r="E542" s="65" t="s">
        <v>480</v>
      </c>
      <c r="F542" s="69"/>
      <c r="G542" s="67">
        <f t="shared" si="94"/>
        <v>6788124</v>
      </c>
      <c r="H542" s="67">
        <f t="shared" si="94"/>
        <v>2642731.27</v>
      </c>
      <c r="I542" s="67">
        <f t="shared" si="92"/>
        <v>38.931688195442511</v>
      </c>
    </row>
    <row r="543" spans="1:12" ht="24.75" customHeight="1">
      <c r="A543" s="83" t="s">
        <v>1164</v>
      </c>
      <c r="B543" s="66" t="s">
        <v>635</v>
      </c>
      <c r="C543" s="69" t="s">
        <v>576</v>
      </c>
      <c r="D543" s="65" t="s">
        <v>630</v>
      </c>
      <c r="E543" s="65" t="s">
        <v>481</v>
      </c>
      <c r="F543" s="69"/>
      <c r="G543" s="96">
        <f>SUM(G544:G545)</f>
        <v>6788124</v>
      </c>
      <c r="H543" s="96">
        <f>SUM(H544:H545)</f>
        <v>2642731.27</v>
      </c>
      <c r="I543" s="67">
        <f t="shared" si="92"/>
        <v>38.931688195442511</v>
      </c>
    </row>
    <row r="544" spans="1:12" ht="42.75" customHeight="1">
      <c r="A544" s="83" t="s">
        <v>1165</v>
      </c>
      <c r="B544" s="66" t="s">
        <v>907</v>
      </c>
      <c r="C544" s="69" t="s">
        <v>576</v>
      </c>
      <c r="D544" s="65" t="s">
        <v>630</v>
      </c>
      <c r="E544" s="65" t="s">
        <v>481</v>
      </c>
      <c r="F544" s="69" t="s">
        <v>598</v>
      </c>
      <c r="G544" s="170">
        <v>5382574</v>
      </c>
      <c r="H544" s="170">
        <v>2478176.12</v>
      </c>
      <c r="I544" s="67">
        <f t="shared" si="92"/>
        <v>46.040725496760473</v>
      </c>
    </row>
    <row r="545" spans="1:11" ht="61.5" customHeight="1">
      <c r="A545" s="83" t="s">
        <v>1166</v>
      </c>
      <c r="B545" s="70" t="s">
        <v>608</v>
      </c>
      <c r="C545" s="69" t="s">
        <v>576</v>
      </c>
      <c r="D545" s="65" t="s">
        <v>630</v>
      </c>
      <c r="E545" s="65" t="s">
        <v>481</v>
      </c>
      <c r="F545" s="69" t="s">
        <v>607</v>
      </c>
      <c r="G545" s="170">
        <v>1405550</v>
      </c>
      <c r="H545" s="170">
        <v>164555.15</v>
      </c>
      <c r="I545" s="67">
        <f t="shared" si="92"/>
        <v>11.707527302479455</v>
      </c>
    </row>
    <row r="546" spans="1:11" ht="37.5" customHeight="1">
      <c r="A546" s="83" t="s">
        <v>1167</v>
      </c>
      <c r="B546" s="63" t="s">
        <v>856</v>
      </c>
      <c r="C546" s="72" t="s">
        <v>576</v>
      </c>
      <c r="D546" s="62" t="s">
        <v>550</v>
      </c>
      <c r="E546" s="65"/>
      <c r="F546" s="69"/>
      <c r="G546" s="64">
        <f>G547</f>
        <v>603100</v>
      </c>
      <c r="H546" s="64">
        <f t="shared" ref="H546:H550" si="95">H547</f>
        <v>514.41999999999996</v>
      </c>
      <c r="I546" s="64">
        <f t="shared" si="92"/>
        <v>8.5295970817443195E-2</v>
      </c>
    </row>
    <row r="547" spans="1:11" s="10" customFormat="1" ht="38.25" customHeight="1">
      <c r="A547" s="83" t="s">
        <v>1168</v>
      </c>
      <c r="B547" s="63" t="s">
        <v>857</v>
      </c>
      <c r="C547" s="72" t="s">
        <v>576</v>
      </c>
      <c r="D547" s="62" t="s">
        <v>551</v>
      </c>
      <c r="E547" s="62"/>
      <c r="F547" s="62"/>
      <c r="G547" s="64">
        <f>G548</f>
        <v>603100</v>
      </c>
      <c r="H547" s="64">
        <f t="shared" si="95"/>
        <v>514.41999999999996</v>
      </c>
      <c r="I547" s="64">
        <f t="shared" si="92"/>
        <v>8.5295970817443195E-2</v>
      </c>
      <c r="J547" s="33"/>
      <c r="K547" s="148"/>
    </row>
    <row r="548" spans="1:11" s="10" customFormat="1" ht="59.25" customHeight="1">
      <c r="A548" s="83" t="s">
        <v>1169</v>
      </c>
      <c r="B548" s="66" t="s">
        <v>923</v>
      </c>
      <c r="C548" s="69" t="s">
        <v>576</v>
      </c>
      <c r="D548" s="65" t="s">
        <v>551</v>
      </c>
      <c r="E548" s="65" t="s">
        <v>479</v>
      </c>
      <c r="F548" s="65"/>
      <c r="G548" s="67">
        <f>G549</f>
        <v>603100</v>
      </c>
      <c r="H548" s="67">
        <f t="shared" si="95"/>
        <v>514.41999999999996</v>
      </c>
      <c r="I548" s="67">
        <f t="shared" si="92"/>
        <v>8.5295970817443195E-2</v>
      </c>
      <c r="J548" s="33"/>
      <c r="K548" s="148"/>
    </row>
    <row r="549" spans="1:11" s="10" customFormat="1" ht="39.75" customHeight="1">
      <c r="A549" s="83" t="s">
        <v>1170</v>
      </c>
      <c r="B549" s="66" t="s">
        <v>175</v>
      </c>
      <c r="C549" s="69" t="s">
        <v>576</v>
      </c>
      <c r="D549" s="65" t="s">
        <v>551</v>
      </c>
      <c r="E549" s="65" t="s">
        <v>482</v>
      </c>
      <c r="F549" s="65"/>
      <c r="G549" s="67">
        <f>G550</f>
        <v>603100</v>
      </c>
      <c r="H549" s="67">
        <f t="shared" si="95"/>
        <v>514.41999999999996</v>
      </c>
      <c r="I549" s="67">
        <f t="shared" si="92"/>
        <v>8.5295970817443195E-2</v>
      </c>
      <c r="J549" s="33"/>
      <c r="K549" s="148"/>
    </row>
    <row r="550" spans="1:11" s="10" customFormat="1" ht="82.5" customHeight="1">
      <c r="A550" s="83" t="s">
        <v>1171</v>
      </c>
      <c r="B550" s="66" t="s">
        <v>552</v>
      </c>
      <c r="C550" s="69" t="s">
        <v>576</v>
      </c>
      <c r="D550" s="65" t="s">
        <v>551</v>
      </c>
      <c r="E550" s="65" t="s">
        <v>483</v>
      </c>
      <c r="F550" s="65"/>
      <c r="G550" s="67">
        <f>G551</f>
        <v>603100</v>
      </c>
      <c r="H550" s="67">
        <f t="shared" si="95"/>
        <v>514.41999999999996</v>
      </c>
      <c r="I550" s="67">
        <f t="shared" si="92"/>
        <v>8.5295970817443195E-2</v>
      </c>
      <c r="J550" s="33"/>
      <c r="K550" s="148"/>
    </row>
    <row r="551" spans="1:11" s="10" customFormat="1" ht="21.75" customHeight="1">
      <c r="A551" s="83" t="s">
        <v>1172</v>
      </c>
      <c r="B551" s="66" t="s">
        <v>554</v>
      </c>
      <c r="C551" s="69" t="s">
        <v>576</v>
      </c>
      <c r="D551" s="65" t="s">
        <v>551</v>
      </c>
      <c r="E551" s="65" t="s">
        <v>483</v>
      </c>
      <c r="F551" s="65" t="s">
        <v>553</v>
      </c>
      <c r="G551" s="170">
        <v>603100</v>
      </c>
      <c r="H551" s="170">
        <v>514.41999999999996</v>
      </c>
      <c r="I551" s="67">
        <f t="shared" si="92"/>
        <v>8.5295970817443195E-2</v>
      </c>
      <c r="J551" s="33"/>
      <c r="K551" s="148"/>
    </row>
    <row r="552" spans="1:11" s="10" customFormat="1">
      <c r="A552" s="83" t="s">
        <v>1173</v>
      </c>
      <c r="B552" s="111" t="s">
        <v>555</v>
      </c>
      <c r="C552" s="72"/>
      <c r="D552" s="62"/>
      <c r="E552" s="72"/>
      <c r="F552" s="72"/>
      <c r="G552" s="64">
        <f>G9+G326+G427+G464+G475+G484+G538</f>
        <v>816292867.98999989</v>
      </c>
      <c r="H552" s="64">
        <f>H9+H326+H427+H464+H475+H484+H538</f>
        <v>368792605.35000002</v>
      </c>
      <c r="I552" s="64">
        <f t="shared" si="92"/>
        <v>45.178957187032289</v>
      </c>
      <c r="J552" s="33"/>
      <c r="K552" s="148"/>
    </row>
    <row r="553" spans="1:11" s="10" customFormat="1" ht="21.75" customHeight="1">
      <c r="H553" s="19"/>
      <c r="I553" s="19"/>
      <c r="J553" s="33"/>
      <c r="K553" s="148"/>
    </row>
    <row r="554" spans="1:11" s="10" customFormat="1" ht="21.75" customHeight="1">
      <c r="G554" s="3"/>
      <c r="H554" s="18"/>
      <c r="I554" s="18"/>
      <c r="J554" s="33"/>
      <c r="K554" s="148"/>
    </row>
    <row r="555" spans="1:11" ht="25.5" customHeight="1">
      <c r="A555" s="2"/>
      <c r="B555" s="1"/>
      <c r="F555" s="13"/>
      <c r="G555" s="51"/>
      <c r="H555" s="51"/>
      <c r="I555" s="51"/>
    </row>
    <row r="556" spans="1:11" ht="24.75" customHeight="1">
      <c r="A556" s="2"/>
      <c r="B556" s="1"/>
      <c r="F556" s="13"/>
      <c r="G556" s="26"/>
      <c r="H556" s="26"/>
      <c r="I556" s="26"/>
    </row>
    <row r="557" spans="1:11" ht="27.75" customHeight="1">
      <c r="A557" s="2"/>
      <c r="B557" s="1"/>
      <c r="F557" s="3"/>
      <c r="G557" s="42"/>
      <c r="H557" s="42"/>
      <c r="I557" s="42"/>
    </row>
    <row r="558" spans="1:11" ht="21.75" customHeight="1">
      <c r="A558" s="2"/>
      <c r="B558" s="1"/>
      <c r="F558" s="20"/>
      <c r="G558" s="19"/>
      <c r="H558" s="19"/>
      <c r="I558" s="19"/>
      <c r="J558" s="5"/>
    </row>
    <row r="559" spans="1:11" ht="19.5" customHeight="1">
      <c r="A559" s="21"/>
      <c r="B559" s="22"/>
      <c r="G559" s="20"/>
      <c r="H559" s="20"/>
      <c r="I559" s="20"/>
      <c r="J559" s="5"/>
    </row>
    <row r="560" spans="1:11" ht="21" customHeight="1">
      <c r="A560" s="21"/>
      <c r="B560" s="22"/>
      <c r="F560" s="23"/>
      <c r="G560" s="24"/>
      <c r="H560" s="24"/>
      <c r="I560" s="24"/>
      <c r="J560" s="5"/>
    </row>
    <row r="561" spans="1:10" ht="22.5" customHeight="1">
      <c r="A561" s="21"/>
      <c r="B561" s="22"/>
      <c r="F561" s="23"/>
      <c r="G561" s="25"/>
      <c r="H561" s="25"/>
      <c r="I561" s="25"/>
      <c r="J561" s="5"/>
    </row>
    <row r="562" spans="1:10" ht="22.5" customHeight="1">
      <c r="B562" s="22"/>
      <c r="F562" s="23"/>
      <c r="G562" s="25"/>
      <c r="H562" s="45"/>
      <c r="I562" s="25"/>
      <c r="J562" s="5"/>
    </row>
    <row r="563" spans="1:10" ht="24.75" customHeight="1">
      <c r="B563" s="22"/>
      <c r="F563" s="23"/>
      <c r="G563" s="45"/>
      <c r="H563" s="45"/>
      <c r="I563" s="45"/>
      <c r="J563" s="5"/>
    </row>
    <row r="564" spans="1:10" ht="25.5" customHeight="1">
      <c r="H564" s="18"/>
      <c r="I564" s="18"/>
      <c r="J564" s="5"/>
    </row>
    <row r="565" spans="1:10" ht="10.5" customHeight="1">
      <c r="G565" s="108"/>
      <c r="J565" s="5"/>
    </row>
    <row r="566" spans="1:10" hidden="1">
      <c r="G566" s="108"/>
      <c r="J566" s="5"/>
    </row>
    <row r="567" spans="1:10" ht="26.25" customHeight="1">
      <c r="G567" s="98"/>
      <c r="H567" s="18"/>
      <c r="I567" s="18"/>
      <c r="J567" s="5"/>
    </row>
    <row r="568" spans="1:10">
      <c r="G568" s="99"/>
      <c r="J568" s="5"/>
    </row>
    <row r="569" spans="1:10">
      <c r="G569" s="98"/>
      <c r="H569" s="18"/>
      <c r="I569" s="18"/>
      <c r="J569" s="5"/>
    </row>
    <row r="570" spans="1:10">
      <c r="G570" s="100"/>
      <c r="J570" s="5"/>
    </row>
    <row r="571" spans="1:10">
      <c r="G571" s="100"/>
      <c r="J571" s="5"/>
    </row>
    <row r="572" spans="1:10">
      <c r="G572" s="100"/>
      <c r="H572" s="43"/>
      <c r="I572" s="43"/>
      <c r="J572" s="5"/>
    </row>
    <row r="573" spans="1:10">
      <c r="G573" s="100"/>
      <c r="J573" s="5"/>
    </row>
    <row r="574" spans="1:10">
      <c r="A574" s="5"/>
      <c r="B574" s="5"/>
      <c r="C574" s="5"/>
      <c r="D574" s="5"/>
      <c r="E574" s="5"/>
      <c r="F574" s="5"/>
      <c r="G574" s="100"/>
      <c r="H574" s="43"/>
      <c r="I574" s="43"/>
      <c r="J574" s="5"/>
    </row>
    <row r="575" spans="1:10">
      <c r="A575" s="5"/>
      <c r="B575" s="5"/>
      <c r="C575" s="5"/>
      <c r="D575" s="5"/>
      <c r="E575" s="5"/>
      <c r="F575" s="5"/>
      <c r="G575" s="100"/>
      <c r="J575" s="5"/>
    </row>
    <row r="576" spans="1:10">
      <c r="A576" s="5"/>
      <c r="B576" s="5"/>
      <c r="C576" s="5"/>
      <c r="D576" s="5"/>
      <c r="E576" s="5"/>
      <c r="F576" s="5"/>
      <c r="G576" s="100"/>
      <c r="H576" s="44"/>
      <c r="I576" s="44"/>
      <c r="J576" s="5"/>
    </row>
    <row r="577" spans="1:10">
      <c r="A577" s="5"/>
      <c r="B577" s="5"/>
      <c r="C577" s="5"/>
      <c r="D577" s="5"/>
      <c r="E577" s="5"/>
      <c r="F577" s="5"/>
      <c r="G577" s="100"/>
      <c r="J577" s="5"/>
    </row>
    <row r="578" spans="1:10">
      <c r="A578" s="5"/>
      <c r="B578" s="5"/>
      <c r="C578" s="5"/>
      <c r="D578" s="5"/>
      <c r="E578" s="5"/>
      <c r="F578" s="5"/>
      <c r="G578" s="100"/>
      <c r="J578" s="5"/>
    </row>
    <row r="579" spans="1:10">
      <c r="A579" s="5"/>
      <c r="B579" s="5"/>
      <c r="C579" s="5"/>
      <c r="D579" s="5"/>
      <c r="E579" s="5"/>
      <c r="F579" s="5"/>
      <c r="G579" s="98"/>
      <c r="J579" s="5"/>
    </row>
    <row r="580" spans="1:10">
      <c r="A580" s="5"/>
      <c r="B580" s="5"/>
      <c r="C580" s="5"/>
      <c r="D580" s="5"/>
      <c r="E580" s="5"/>
      <c r="F580" s="5"/>
      <c r="G580" s="100"/>
      <c r="J580" s="5"/>
    </row>
    <row r="581" spans="1:10">
      <c r="A581" s="5"/>
      <c r="B581" s="5"/>
      <c r="C581" s="5"/>
      <c r="D581" s="5"/>
      <c r="E581" s="5"/>
      <c r="F581" s="5"/>
      <c r="G581" s="100"/>
      <c r="J581" s="5"/>
    </row>
    <row r="582" spans="1:10">
      <c r="A582" s="5"/>
      <c r="B582" s="5"/>
      <c r="C582" s="5"/>
      <c r="D582" s="5"/>
      <c r="E582" s="5"/>
      <c r="F582" s="5"/>
      <c r="G582" s="100"/>
      <c r="J582" s="5"/>
    </row>
    <row r="583" spans="1:10">
      <c r="A583" s="5"/>
      <c r="B583" s="5"/>
      <c r="C583" s="5"/>
      <c r="D583" s="5"/>
      <c r="E583" s="5"/>
      <c r="F583" s="5"/>
      <c r="G583" s="100"/>
      <c r="J583" s="5"/>
    </row>
    <row r="584" spans="1:10">
      <c r="A584" s="5"/>
      <c r="B584" s="5"/>
      <c r="C584" s="5"/>
      <c r="D584" s="5"/>
      <c r="E584" s="5"/>
      <c r="F584" s="5"/>
      <c r="G584" s="100"/>
      <c r="J584" s="5"/>
    </row>
    <row r="585" spans="1:10">
      <c r="A585" s="5"/>
      <c r="B585" s="5"/>
      <c r="C585" s="5"/>
      <c r="D585" s="5"/>
      <c r="E585" s="5"/>
      <c r="F585" s="5"/>
      <c r="G585" s="100"/>
      <c r="J585" s="5"/>
    </row>
    <row r="586" spans="1:10">
      <c r="A586" s="5"/>
      <c r="B586" s="5"/>
      <c r="C586" s="5"/>
      <c r="D586" s="5"/>
      <c r="E586" s="5"/>
      <c r="F586" s="5"/>
      <c r="G586" s="100"/>
      <c r="J586" s="5"/>
    </row>
    <row r="587" spans="1:10">
      <c r="A587" s="5"/>
      <c r="B587" s="5"/>
      <c r="C587" s="5"/>
      <c r="D587" s="5"/>
      <c r="E587" s="5"/>
      <c r="F587" s="5"/>
      <c r="G587" s="100"/>
      <c r="J587" s="5"/>
    </row>
    <row r="588" spans="1:10">
      <c r="A588" s="5"/>
      <c r="B588" s="5"/>
      <c r="C588" s="5"/>
      <c r="D588" s="5"/>
      <c r="E588" s="5"/>
      <c r="F588" s="5"/>
      <c r="G588" s="98"/>
      <c r="J588" s="5"/>
    </row>
    <row r="589" spans="1:10">
      <c r="A589" s="5"/>
      <c r="B589" s="5"/>
      <c r="C589" s="5"/>
      <c r="D589" s="5"/>
      <c r="E589" s="5"/>
      <c r="F589" s="5"/>
      <c r="G589" s="100"/>
      <c r="J589" s="5"/>
    </row>
    <row r="590" spans="1:10">
      <c r="A590" s="5"/>
      <c r="B590" s="5"/>
      <c r="C590" s="5"/>
      <c r="D590" s="5"/>
      <c r="E590" s="5"/>
      <c r="F590" s="5"/>
      <c r="G590" s="100"/>
      <c r="J590" s="5"/>
    </row>
    <row r="591" spans="1:10">
      <c r="A591" s="5"/>
      <c r="B591" s="5"/>
      <c r="C591" s="5"/>
      <c r="D591" s="5"/>
      <c r="E591" s="5"/>
      <c r="F591" s="5"/>
      <c r="G591" s="98"/>
      <c r="J591" s="5"/>
    </row>
    <row r="592" spans="1:10">
      <c r="A592" s="5"/>
      <c r="B592" s="5"/>
      <c r="C592" s="5"/>
      <c r="D592" s="5"/>
      <c r="E592" s="5"/>
      <c r="F592" s="5"/>
      <c r="G592" s="98"/>
      <c r="J592" s="5"/>
    </row>
    <row r="593" spans="1:10">
      <c r="A593" s="5"/>
      <c r="B593" s="5"/>
      <c r="C593" s="5"/>
      <c r="D593" s="5"/>
      <c r="E593" s="5"/>
      <c r="F593" s="5"/>
      <c r="G593" s="100"/>
      <c r="J593" s="5"/>
    </row>
    <row r="594" spans="1:10">
      <c r="A594" s="5"/>
      <c r="B594" s="5"/>
      <c r="C594" s="5"/>
      <c r="D594" s="5"/>
      <c r="E594" s="5"/>
      <c r="F594" s="5"/>
      <c r="G594" s="100"/>
      <c r="J594" s="5"/>
    </row>
    <row r="595" spans="1:10">
      <c r="A595" s="5"/>
      <c r="B595" s="5"/>
      <c r="C595" s="5"/>
      <c r="D595" s="5"/>
      <c r="E595" s="5"/>
      <c r="F595" s="5"/>
      <c r="G595" s="98"/>
      <c r="J595" s="5"/>
    </row>
    <row r="596" spans="1:10">
      <c r="A596" s="5"/>
      <c r="B596" s="5"/>
      <c r="C596" s="5"/>
      <c r="D596" s="5"/>
      <c r="E596" s="5"/>
      <c r="F596" s="5"/>
      <c r="G596" s="100"/>
      <c r="J596" s="5"/>
    </row>
    <row r="597" spans="1:10">
      <c r="A597" s="5"/>
      <c r="B597" s="5"/>
      <c r="C597" s="5"/>
      <c r="D597" s="5"/>
      <c r="E597" s="5"/>
      <c r="F597" s="5"/>
      <c r="G597" s="98"/>
      <c r="J597" s="5"/>
    </row>
    <row r="598" spans="1:10">
      <c r="A598" s="5"/>
      <c r="B598" s="5"/>
      <c r="C598" s="5"/>
      <c r="D598" s="5"/>
      <c r="E598" s="5"/>
      <c r="F598" s="5"/>
      <c r="G598" s="100"/>
      <c r="J598" s="5"/>
    </row>
    <row r="599" spans="1:10">
      <c r="A599" s="5"/>
      <c r="B599" s="5"/>
      <c r="C599" s="5"/>
      <c r="D599" s="5"/>
      <c r="E599" s="5"/>
      <c r="F599" s="5"/>
      <c r="G599" s="100"/>
      <c r="J599" s="5"/>
    </row>
    <row r="600" spans="1:10">
      <c r="A600" s="5"/>
      <c r="B600" s="5"/>
      <c r="C600" s="5"/>
      <c r="D600" s="5"/>
      <c r="E600" s="5"/>
      <c r="F600" s="5"/>
      <c r="G600" s="100"/>
      <c r="J600" s="5"/>
    </row>
    <row r="601" spans="1:10">
      <c r="A601" s="5"/>
      <c r="B601" s="5"/>
      <c r="C601" s="5"/>
      <c r="D601" s="5"/>
      <c r="E601" s="5"/>
      <c r="F601" s="5"/>
      <c r="G601" s="100"/>
      <c r="J601" s="5"/>
    </row>
    <row r="602" spans="1:10">
      <c r="A602" s="5"/>
      <c r="B602" s="5"/>
      <c r="C602" s="5"/>
      <c r="D602" s="5"/>
      <c r="E602" s="5"/>
      <c r="F602" s="5"/>
      <c r="G602" s="100"/>
      <c r="J602" s="5"/>
    </row>
    <row r="603" spans="1:10">
      <c r="A603" s="5"/>
      <c r="B603" s="5"/>
      <c r="C603" s="5"/>
      <c r="D603" s="5"/>
      <c r="E603" s="5"/>
      <c r="F603" s="5"/>
      <c r="G603" s="100"/>
      <c r="J603" s="5"/>
    </row>
    <row r="604" spans="1:10">
      <c r="A604" s="5"/>
      <c r="B604" s="5"/>
      <c r="C604" s="5"/>
      <c r="D604" s="5"/>
      <c r="E604" s="5"/>
      <c r="F604" s="5"/>
      <c r="G604" s="100"/>
      <c r="J604" s="5"/>
    </row>
    <row r="605" spans="1:10">
      <c r="A605" s="5"/>
      <c r="B605" s="5"/>
      <c r="C605" s="5"/>
      <c r="D605" s="5"/>
      <c r="E605" s="5"/>
      <c r="F605" s="5"/>
      <c r="G605" s="99"/>
      <c r="J605" s="5"/>
    </row>
    <row r="606" spans="1:10">
      <c r="A606" s="5"/>
      <c r="B606" s="5"/>
      <c r="C606" s="5"/>
      <c r="D606" s="5"/>
      <c r="E606" s="5"/>
      <c r="F606" s="5"/>
      <c r="G606" s="99"/>
      <c r="J606" s="5"/>
    </row>
    <row r="607" spans="1:10">
      <c r="A607" s="5"/>
      <c r="B607" s="5"/>
      <c r="C607" s="5"/>
      <c r="D607" s="5"/>
      <c r="E607" s="5"/>
      <c r="F607" s="5"/>
      <c r="G607" s="98"/>
      <c r="J607" s="5"/>
    </row>
    <row r="608" spans="1:10">
      <c r="A608" s="5"/>
      <c r="B608" s="5"/>
      <c r="C608" s="5"/>
      <c r="D608" s="5"/>
      <c r="E608" s="5"/>
      <c r="F608" s="5"/>
      <c r="G608" s="98"/>
      <c r="J608" s="5"/>
    </row>
    <row r="609" spans="1:10">
      <c r="A609" s="5"/>
      <c r="B609" s="5"/>
      <c r="C609" s="5"/>
      <c r="D609" s="5"/>
      <c r="E609" s="5"/>
      <c r="F609" s="5"/>
      <c r="G609" s="101"/>
      <c r="J609" s="5"/>
    </row>
    <row r="610" spans="1:10">
      <c r="A610" s="5"/>
      <c r="B610" s="5"/>
      <c r="C610" s="5"/>
      <c r="D610" s="5"/>
      <c r="E610" s="5"/>
      <c r="F610" s="5"/>
      <c r="G610" s="101"/>
      <c r="J610" s="5"/>
    </row>
    <row r="611" spans="1:10">
      <c r="A611" s="5"/>
      <c r="B611" s="5"/>
      <c r="C611" s="5"/>
      <c r="D611" s="5"/>
      <c r="E611" s="5"/>
      <c r="F611" s="5"/>
      <c r="G611" s="99"/>
      <c r="J611" s="5"/>
    </row>
    <row r="612" spans="1:10">
      <c r="A612" s="5"/>
      <c r="B612" s="5"/>
      <c r="C612" s="5"/>
      <c r="D612" s="5"/>
      <c r="E612" s="5"/>
      <c r="F612" s="5"/>
      <c r="G612" s="99"/>
      <c r="J612" s="5"/>
    </row>
    <row r="613" spans="1:10">
      <c r="A613" s="5"/>
      <c r="B613" s="5"/>
      <c r="C613" s="5"/>
      <c r="D613" s="5"/>
      <c r="E613" s="5"/>
      <c r="F613" s="5"/>
      <c r="G613" s="98"/>
      <c r="J613" s="5"/>
    </row>
    <row r="614" spans="1:10">
      <c r="A614" s="5"/>
      <c r="B614" s="5"/>
      <c r="C614" s="5"/>
      <c r="D614" s="5"/>
      <c r="E614" s="5"/>
      <c r="F614" s="5"/>
      <c r="G614" s="100"/>
      <c r="J614" s="5"/>
    </row>
    <row r="615" spans="1:10">
      <c r="A615" s="5"/>
      <c r="B615" s="5"/>
      <c r="C615" s="5"/>
      <c r="D615" s="5"/>
      <c r="E615" s="5"/>
      <c r="F615" s="5"/>
      <c r="G615" s="100"/>
      <c r="J615" s="5"/>
    </row>
    <row r="616" spans="1:10">
      <c r="A616" s="5"/>
      <c r="B616" s="5"/>
      <c r="C616" s="5"/>
      <c r="D616" s="5"/>
      <c r="E616" s="5"/>
      <c r="F616" s="5"/>
      <c r="G616" s="100"/>
      <c r="J616" s="5"/>
    </row>
    <row r="617" spans="1:10">
      <c r="A617" s="5"/>
      <c r="B617" s="5"/>
      <c r="C617" s="5"/>
      <c r="D617" s="5"/>
      <c r="E617" s="5"/>
      <c r="F617" s="5"/>
      <c r="G617" s="100"/>
      <c r="J617" s="5"/>
    </row>
    <row r="618" spans="1:10">
      <c r="A618" s="5"/>
      <c r="B618" s="5"/>
      <c r="C618" s="5"/>
      <c r="D618" s="5"/>
      <c r="E618" s="5"/>
      <c r="F618" s="5"/>
      <c r="G618" s="100"/>
      <c r="J618" s="5"/>
    </row>
    <row r="619" spans="1:10">
      <c r="A619" s="5"/>
      <c r="B619" s="5"/>
      <c r="C619" s="5"/>
      <c r="D619" s="5"/>
      <c r="E619" s="5"/>
      <c r="F619" s="5"/>
      <c r="G619" s="98"/>
      <c r="J619" s="5"/>
    </row>
    <row r="620" spans="1:10">
      <c r="A620" s="5"/>
      <c r="B620" s="5"/>
      <c r="C620" s="5"/>
      <c r="D620" s="5"/>
      <c r="E620" s="5"/>
      <c r="F620" s="5"/>
      <c r="G620" s="100"/>
      <c r="J620" s="5"/>
    </row>
    <row r="621" spans="1:10">
      <c r="A621" s="5"/>
      <c r="B621" s="5"/>
      <c r="C621" s="5"/>
      <c r="D621" s="5"/>
      <c r="E621" s="5"/>
      <c r="F621" s="5"/>
      <c r="G621" s="100"/>
      <c r="J621" s="5"/>
    </row>
    <row r="622" spans="1:10">
      <c r="A622" s="5"/>
      <c r="B622" s="5"/>
      <c r="C622" s="5"/>
      <c r="D622" s="5"/>
      <c r="E622" s="5"/>
      <c r="F622" s="5"/>
      <c r="G622" s="100"/>
      <c r="J622" s="5"/>
    </row>
    <row r="623" spans="1:10">
      <c r="A623" s="5"/>
      <c r="B623" s="5"/>
      <c r="C623" s="5"/>
      <c r="D623" s="5"/>
      <c r="E623" s="5"/>
      <c r="F623" s="5"/>
      <c r="G623" s="99"/>
      <c r="J623" s="5"/>
    </row>
    <row r="624" spans="1:10">
      <c r="A624" s="5"/>
      <c r="B624" s="5"/>
      <c r="C624" s="5"/>
      <c r="D624" s="5"/>
      <c r="E624" s="5"/>
      <c r="F624" s="5"/>
      <c r="G624" s="98"/>
      <c r="J624" s="5"/>
    </row>
    <row r="625" spans="1:10">
      <c r="A625" s="5"/>
      <c r="B625" s="5"/>
      <c r="C625" s="5"/>
      <c r="D625" s="5"/>
      <c r="E625" s="5"/>
      <c r="F625" s="5"/>
      <c r="G625" s="100"/>
      <c r="J625" s="5"/>
    </row>
    <row r="626" spans="1:10">
      <c r="A626" s="5"/>
      <c r="B626" s="5"/>
      <c r="C626" s="5"/>
      <c r="D626" s="5"/>
      <c r="E626" s="5"/>
      <c r="F626" s="5"/>
      <c r="G626" s="100"/>
      <c r="J626" s="5"/>
    </row>
    <row r="627" spans="1:10">
      <c r="A627" s="5"/>
      <c r="B627" s="5"/>
      <c r="C627" s="5"/>
      <c r="D627" s="5"/>
      <c r="E627" s="5"/>
      <c r="F627" s="5"/>
      <c r="G627" s="100"/>
      <c r="J627" s="5"/>
    </row>
    <row r="628" spans="1:10">
      <c r="A628" s="5"/>
      <c r="B628" s="5"/>
      <c r="C628" s="5"/>
      <c r="D628" s="5"/>
      <c r="E628" s="5"/>
      <c r="F628" s="5"/>
      <c r="G628" s="100"/>
      <c r="J628" s="5"/>
    </row>
    <row r="629" spans="1:10">
      <c r="A629" s="5"/>
      <c r="B629" s="5"/>
      <c r="C629" s="5"/>
      <c r="D629" s="5"/>
      <c r="E629" s="5"/>
      <c r="F629" s="5"/>
      <c r="G629" s="100"/>
      <c r="J629" s="5"/>
    </row>
    <row r="630" spans="1:10">
      <c r="A630" s="5"/>
      <c r="B630" s="5"/>
      <c r="C630" s="5"/>
      <c r="D630" s="5"/>
      <c r="E630" s="5"/>
      <c r="F630" s="5"/>
      <c r="G630" s="98"/>
      <c r="J630" s="5"/>
    </row>
    <row r="631" spans="1:10">
      <c r="A631" s="5"/>
      <c r="B631" s="5"/>
      <c r="C631" s="5"/>
      <c r="D631" s="5"/>
      <c r="E631" s="5"/>
      <c r="F631" s="5"/>
      <c r="G631" s="100"/>
      <c r="J631" s="5"/>
    </row>
    <row r="632" spans="1:10">
      <c r="A632" s="5"/>
      <c r="B632" s="5"/>
      <c r="C632" s="5"/>
      <c r="D632" s="5"/>
      <c r="E632" s="5"/>
      <c r="F632" s="5"/>
      <c r="G632" s="100"/>
      <c r="J632" s="5"/>
    </row>
    <row r="633" spans="1:10">
      <c r="A633" s="5"/>
      <c r="B633" s="5"/>
      <c r="C633" s="5"/>
      <c r="D633" s="5"/>
      <c r="E633" s="5"/>
      <c r="F633" s="5"/>
      <c r="G633" s="100"/>
      <c r="J633" s="5"/>
    </row>
    <row r="634" spans="1:10">
      <c r="A634" s="5"/>
      <c r="B634" s="5"/>
      <c r="C634" s="5"/>
      <c r="D634" s="5"/>
      <c r="E634" s="5"/>
      <c r="F634" s="5"/>
      <c r="G634" s="100"/>
      <c r="J634" s="5"/>
    </row>
    <row r="635" spans="1:10">
      <c r="A635" s="5"/>
      <c r="B635" s="5"/>
      <c r="C635" s="5"/>
      <c r="D635" s="5"/>
      <c r="E635" s="5"/>
      <c r="F635" s="5"/>
      <c r="G635" s="99"/>
      <c r="J635" s="5"/>
    </row>
    <row r="636" spans="1:10">
      <c r="A636" s="5"/>
      <c r="B636" s="5"/>
      <c r="C636" s="5"/>
      <c r="D636" s="5"/>
      <c r="E636" s="5"/>
      <c r="F636" s="5"/>
      <c r="G636" s="98"/>
      <c r="J636" s="5"/>
    </row>
    <row r="637" spans="1:10">
      <c r="A637" s="5"/>
      <c r="B637" s="5"/>
      <c r="C637" s="5"/>
      <c r="D637" s="5"/>
      <c r="E637" s="5"/>
      <c r="F637" s="5"/>
      <c r="G637" s="98"/>
      <c r="J637" s="5"/>
    </row>
    <row r="638" spans="1:10">
      <c r="A638" s="5"/>
      <c r="B638" s="5"/>
      <c r="C638" s="5"/>
      <c r="D638" s="5"/>
      <c r="E638" s="5"/>
      <c r="F638" s="5"/>
      <c r="G638" s="100"/>
      <c r="J638" s="5"/>
    </row>
    <row r="639" spans="1:10">
      <c r="A639" s="5"/>
      <c r="B639" s="5"/>
      <c r="C639" s="5"/>
      <c r="D639" s="5"/>
      <c r="E639" s="5"/>
      <c r="F639" s="5"/>
      <c r="G639" s="100"/>
      <c r="J639" s="5"/>
    </row>
    <row r="640" spans="1:10">
      <c r="A640" s="5"/>
      <c r="B640" s="5"/>
      <c r="C640" s="5"/>
      <c r="D640" s="5"/>
      <c r="E640" s="5"/>
      <c r="F640" s="5"/>
      <c r="G640" s="100"/>
      <c r="J640" s="5"/>
    </row>
    <row r="641" spans="1:10">
      <c r="A641" s="5"/>
      <c r="B641" s="5"/>
      <c r="C641" s="5"/>
      <c r="D641" s="5"/>
      <c r="E641" s="5"/>
      <c r="F641" s="5"/>
      <c r="G641" s="100"/>
      <c r="J641" s="5"/>
    </row>
    <row r="642" spans="1:10">
      <c r="A642" s="5"/>
      <c r="B642" s="5"/>
      <c r="C642" s="5"/>
      <c r="D642" s="5"/>
      <c r="E642" s="5"/>
      <c r="F642" s="5"/>
      <c r="G642" s="100"/>
      <c r="J642" s="5"/>
    </row>
    <row r="643" spans="1:10">
      <c r="A643" s="5"/>
      <c r="B643" s="5"/>
      <c r="C643" s="5"/>
      <c r="D643" s="5"/>
      <c r="E643" s="5"/>
      <c r="F643" s="5"/>
      <c r="G643" s="100"/>
      <c r="J643" s="5"/>
    </row>
    <row r="644" spans="1:10">
      <c r="A644" s="5"/>
      <c r="B644" s="5"/>
      <c r="C644" s="5"/>
      <c r="D644" s="5"/>
      <c r="E644" s="5"/>
      <c r="F644" s="5"/>
      <c r="G644" s="100"/>
      <c r="J644" s="5"/>
    </row>
    <row r="645" spans="1:10">
      <c r="A645" s="5"/>
      <c r="B645" s="5"/>
      <c r="C645" s="5"/>
      <c r="D645" s="5"/>
      <c r="E645" s="5"/>
      <c r="F645" s="5"/>
      <c r="G645" s="100"/>
      <c r="J645" s="5"/>
    </row>
    <row r="646" spans="1:10">
      <c r="A646" s="5"/>
      <c r="B646" s="5"/>
      <c r="C646" s="5"/>
      <c r="D646" s="5"/>
      <c r="E646" s="5"/>
      <c r="F646" s="5"/>
      <c r="G646" s="100"/>
      <c r="J646" s="5"/>
    </row>
    <row r="647" spans="1:10">
      <c r="A647" s="5"/>
      <c r="B647" s="5"/>
      <c r="C647" s="5"/>
      <c r="D647" s="5"/>
      <c r="E647" s="5"/>
      <c r="F647" s="5"/>
      <c r="G647" s="99"/>
      <c r="J647" s="5"/>
    </row>
    <row r="648" spans="1:10">
      <c r="A648" s="5"/>
      <c r="B648" s="5"/>
      <c r="C648" s="5"/>
      <c r="D648" s="5"/>
      <c r="E648" s="5"/>
      <c r="F648" s="5"/>
      <c r="G648" s="99"/>
      <c r="J648" s="5"/>
    </row>
    <row r="649" spans="1:10">
      <c r="A649" s="5"/>
      <c r="B649" s="5"/>
      <c r="C649" s="5"/>
      <c r="D649" s="5"/>
      <c r="E649" s="5"/>
      <c r="F649" s="5"/>
      <c r="G649" s="98"/>
      <c r="J649" s="5"/>
    </row>
    <row r="650" spans="1:10">
      <c r="A650" s="5"/>
      <c r="B650" s="5"/>
      <c r="C650" s="5"/>
      <c r="D650" s="5"/>
      <c r="E650" s="5"/>
      <c r="F650" s="5"/>
      <c r="G650" s="100"/>
      <c r="J650" s="5"/>
    </row>
    <row r="651" spans="1:10">
      <c r="A651" s="5"/>
      <c r="B651" s="5"/>
      <c r="C651" s="5"/>
      <c r="D651" s="5"/>
      <c r="E651" s="5"/>
      <c r="F651" s="5"/>
      <c r="G651" s="100"/>
      <c r="J651" s="5"/>
    </row>
    <row r="652" spans="1:10">
      <c r="A652" s="5"/>
      <c r="B652" s="5"/>
      <c r="C652" s="5"/>
      <c r="D652" s="5"/>
      <c r="E652" s="5"/>
      <c r="F652" s="5"/>
      <c r="G652" s="100"/>
      <c r="J652" s="5"/>
    </row>
    <row r="653" spans="1:10">
      <c r="A653" s="5"/>
      <c r="B653" s="5"/>
      <c r="C653" s="5"/>
      <c r="D653" s="5"/>
      <c r="E653" s="5"/>
      <c r="F653" s="5"/>
      <c r="G653" s="100"/>
      <c r="J653" s="5"/>
    </row>
    <row r="654" spans="1:10">
      <c r="A654" s="5"/>
      <c r="B654" s="5"/>
      <c r="C654" s="5"/>
      <c r="D654" s="5"/>
      <c r="E654" s="5"/>
      <c r="F654" s="5"/>
      <c r="G654" s="99"/>
      <c r="J654" s="5"/>
    </row>
    <row r="655" spans="1:10">
      <c r="A655" s="5"/>
      <c r="B655" s="5"/>
      <c r="C655" s="5"/>
      <c r="D655" s="5"/>
      <c r="E655" s="5"/>
      <c r="F655" s="5"/>
      <c r="G655" s="98"/>
      <c r="J655" s="5"/>
    </row>
    <row r="656" spans="1:10">
      <c r="A656" s="5"/>
      <c r="B656" s="5"/>
      <c r="C656" s="5"/>
      <c r="D656" s="5"/>
      <c r="E656" s="5"/>
      <c r="F656" s="5"/>
      <c r="G656" s="100"/>
      <c r="J656" s="5"/>
    </row>
    <row r="657" spans="1:10">
      <c r="A657" s="5"/>
      <c r="B657" s="5"/>
      <c r="C657" s="5"/>
      <c r="D657" s="5"/>
      <c r="E657" s="5"/>
      <c r="F657" s="5"/>
      <c r="G657" s="100"/>
      <c r="J657" s="5"/>
    </row>
    <row r="658" spans="1:10">
      <c r="A658" s="5"/>
      <c r="B658" s="5"/>
      <c r="C658" s="5"/>
      <c r="D658" s="5"/>
      <c r="E658" s="5"/>
      <c r="F658" s="5"/>
      <c r="G658" s="100"/>
      <c r="J658" s="5"/>
    </row>
    <row r="659" spans="1:10">
      <c r="A659" s="5"/>
      <c r="B659" s="5"/>
      <c r="C659" s="5"/>
      <c r="D659" s="5"/>
      <c r="E659" s="5"/>
      <c r="F659" s="5"/>
      <c r="G659" s="100"/>
      <c r="J659" s="5"/>
    </row>
    <row r="660" spans="1:10">
      <c r="A660" s="5"/>
      <c r="B660" s="5"/>
      <c r="C660" s="5"/>
      <c r="D660" s="5"/>
      <c r="E660" s="5"/>
      <c r="F660" s="5"/>
      <c r="G660" s="100"/>
      <c r="J660" s="5"/>
    </row>
    <row r="661" spans="1:10">
      <c r="A661" s="5"/>
      <c r="B661" s="5"/>
      <c r="C661" s="5"/>
      <c r="D661" s="5"/>
      <c r="E661" s="5"/>
      <c r="F661" s="5"/>
      <c r="G661" s="102"/>
      <c r="J661" s="5"/>
    </row>
    <row r="662" spans="1:10">
      <c r="A662" s="5"/>
      <c r="B662" s="5"/>
      <c r="C662" s="5"/>
      <c r="D662" s="5"/>
      <c r="E662" s="5"/>
      <c r="F662" s="5"/>
      <c r="G662" s="100"/>
      <c r="J662" s="5"/>
    </row>
    <row r="663" spans="1:10">
      <c r="A663" s="5"/>
      <c r="B663" s="5"/>
      <c r="C663" s="5"/>
      <c r="D663" s="5"/>
      <c r="E663" s="5"/>
      <c r="F663" s="5"/>
      <c r="G663" s="100"/>
      <c r="J663" s="5"/>
    </row>
    <row r="664" spans="1:10">
      <c r="A664" s="5"/>
      <c r="B664" s="5"/>
      <c r="C664" s="5"/>
      <c r="D664" s="5"/>
      <c r="E664" s="5"/>
      <c r="F664" s="5"/>
      <c r="G664" s="100"/>
      <c r="J664" s="5"/>
    </row>
    <row r="665" spans="1:10">
      <c r="A665" s="5"/>
      <c r="B665" s="5"/>
      <c r="C665" s="5"/>
      <c r="D665" s="5"/>
      <c r="E665" s="5"/>
      <c r="F665" s="5"/>
      <c r="G665" s="100"/>
      <c r="J665" s="5"/>
    </row>
    <row r="666" spans="1:10">
      <c r="A666" s="5"/>
      <c r="B666" s="5"/>
      <c r="C666" s="5"/>
      <c r="D666" s="5"/>
      <c r="E666" s="5"/>
      <c r="F666" s="5"/>
      <c r="G666" s="102"/>
      <c r="J666" s="5"/>
    </row>
    <row r="667" spans="1:10">
      <c r="A667" s="5"/>
      <c r="B667" s="5"/>
      <c r="C667" s="5"/>
      <c r="D667" s="5"/>
      <c r="E667" s="5"/>
      <c r="F667" s="5"/>
      <c r="G667" s="100"/>
      <c r="J667" s="5"/>
    </row>
    <row r="668" spans="1:10">
      <c r="A668" s="5"/>
      <c r="B668" s="5"/>
      <c r="C668" s="5"/>
      <c r="D668" s="5"/>
      <c r="E668" s="5"/>
      <c r="F668" s="5"/>
      <c r="G668" s="100"/>
      <c r="J668" s="5"/>
    </row>
    <row r="669" spans="1:10">
      <c r="A669" s="5"/>
      <c r="B669" s="5"/>
      <c r="C669" s="5"/>
      <c r="D669" s="5"/>
      <c r="E669" s="5"/>
      <c r="F669" s="5"/>
      <c r="G669" s="100"/>
      <c r="J669" s="5"/>
    </row>
    <row r="670" spans="1:10">
      <c r="A670" s="5"/>
      <c r="B670" s="5"/>
      <c r="C670" s="5"/>
      <c r="D670" s="5"/>
      <c r="E670" s="5"/>
      <c r="F670" s="5"/>
      <c r="G670" s="100"/>
      <c r="J670" s="5"/>
    </row>
    <row r="671" spans="1:10">
      <c r="A671" s="5"/>
      <c r="B671" s="5"/>
      <c r="C671" s="5"/>
      <c r="D671" s="5"/>
      <c r="E671" s="5"/>
      <c r="F671" s="5"/>
      <c r="G671" s="99"/>
      <c r="J671" s="5"/>
    </row>
    <row r="672" spans="1:10">
      <c r="A672" s="5"/>
      <c r="B672" s="5"/>
      <c r="C672" s="5"/>
      <c r="D672" s="5"/>
      <c r="E672" s="5"/>
      <c r="F672" s="5"/>
      <c r="G672" s="98"/>
      <c r="J672" s="5"/>
    </row>
    <row r="673" spans="1:10">
      <c r="A673" s="5"/>
      <c r="B673" s="5"/>
      <c r="C673" s="5"/>
      <c r="D673" s="5"/>
      <c r="E673" s="5"/>
      <c r="F673" s="5"/>
      <c r="G673" s="98"/>
      <c r="J673" s="5"/>
    </row>
    <row r="674" spans="1:10">
      <c r="A674" s="5"/>
      <c r="B674" s="5"/>
      <c r="C674" s="5"/>
      <c r="D674" s="5"/>
      <c r="E674" s="5"/>
      <c r="F674" s="5"/>
      <c r="G674" s="98"/>
      <c r="J674" s="5"/>
    </row>
    <row r="675" spans="1:10">
      <c r="A675" s="5"/>
      <c r="B675" s="5"/>
      <c r="C675" s="5"/>
      <c r="D675" s="5"/>
      <c r="E675" s="5"/>
      <c r="F675" s="5"/>
      <c r="G675" s="100"/>
      <c r="J675" s="5"/>
    </row>
    <row r="676" spans="1:10">
      <c r="A676" s="5"/>
      <c r="B676" s="5"/>
      <c r="C676" s="5"/>
      <c r="D676" s="5"/>
      <c r="E676" s="5"/>
      <c r="F676" s="5"/>
      <c r="G676" s="100"/>
      <c r="J676" s="5"/>
    </row>
    <row r="677" spans="1:10">
      <c r="A677" s="5"/>
      <c r="B677" s="5"/>
      <c r="C677" s="5"/>
      <c r="D677" s="5"/>
      <c r="E677" s="5"/>
      <c r="F677" s="5"/>
      <c r="G677" s="100"/>
      <c r="J677" s="5"/>
    </row>
    <row r="678" spans="1:10">
      <c r="A678" s="5"/>
      <c r="B678" s="5"/>
      <c r="C678" s="5"/>
      <c r="D678" s="5"/>
      <c r="E678" s="5"/>
      <c r="F678" s="5"/>
      <c r="G678" s="100"/>
      <c r="J678" s="5"/>
    </row>
    <row r="679" spans="1:10">
      <c r="A679" s="5"/>
      <c r="B679" s="5"/>
      <c r="C679" s="5"/>
      <c r="D679" s="5"/>
      <c r="E679" s="5"/>
      <c r="F679" s="5"/>
      <c r="G679" s="100"/>
      <c r="J679" s="5"/>
    </row>
    <row r="680" spans="1:10">
      <c r="A680" s="5"/>
      <c r="B680" s="5"/>
      <c r="C680" s="5"/>
      <c r="D680" s="5"/>
      <c r="E680" s="5"/>
      <c r="F680" s="5"/>
      <c r="G680" s="100"/>
      <c r="J680" s="5"/>
    </row>
    <row r="681" spans="1:10">
      <c r="A681" s="5"/>
      <c r="B681" s="5"/>
      <c r="C681" s="5"/>
      <c r="D681" s="5"/>
      <c r="E681" s="5"/>
      <c r="F681" s="5"/>
      <c r="G681" s="100"/>
      <c r="J681" s="5"/>
    </row>
    <row r="682" spans="1:10">
      <c r="A682" s="5"/>
      <c r="B682" s="5"/>
      <c r="C682" s="5"/>
      <c r="D682" s="5"/>
      <c r="E682" s="5"/>
      <c r="F682" s="5"/>
      <c r="G682" s="100"/>
      <c r="J682" s="5"/>
    </row>
    <row r="683" spans="1:10">
      <c r="A683" s="5"/>
      <c r="B683" s="5"/>
      <c r="C683" s="5"/>
      <c r="D683" s="5"/>
      <c r="E683" s="5"/>
      <c r="F683" s="5"/>
      <c r="G683" s="100"/>
      <c r="J683" s="5"/>
    </row>
    <row r="684" spans="1:10">
      <c r="A684" s="5"/>
      <c r="B684" s="5"/>
      <c r="C684" s="5"/>
      <c r="D684" s="5"/>
      <c r="E684" s="5"/>
      <c r="F684" s="5"/>
      <c r="G684" s="100"/>
      <c r="J684" s="5"/>
    </row>
    <row r="685" spans="1:10">
      <c r="A685" s="5"/>
      <c r="B685" s="5"/>
      <c r="C685" s="5"/>
      <c r="D685" s="5"/>
      <c r="E685" s="5"/>
      <c r="F685" s="5"/>
      <c r="G685" s="100"/>
      <c r="J685" s="5"/>
    </row>
    <row r="686" spans="1:10">
      <c r="A686" s="5"/>
      <c r="B686" s="5"/>
      <c r="C686" s="5"/>
      <c r="D686" s="5"/>
      <c r="E686" s="5"/>
      <c r="F686" s="5"/>
      <c r="G686" s="100"/>
      <c r="J686" s="5"/>
    </row>
    <row r="687" spans="1:10">
      <c r="A687" s="5"/>
      <c r="B687" s="5"/>
      <c r="C687" s="5"/>
      <c r="D687" s="5"/>
      <c r="E687" s="5"/>
      <c r="F687" s="5"/>
      <c r="G687" s="100"/>
      <c r="J687" s="5"/>
    </row>
    <row r="688" spans="1:10">
      <c r="A688" s="5"/>
      <c r="B688" s="5"/>
      <c r="C688" s="5"/>
      <c r="D688" s="5"/>
      <c r="E688" s="5"/>
      <c r="F688" s="5"/>
      <c r="G688" s="99"/>
      <c r="J688" s="5"/>
    </row>
    <row r="689" spans="1:10">
      <c r="A689" s="5"/>
      <c r="B689" s="5"/>
      <c r="C689" s="5"/>
      <c r="D689" s="5"/>
      <c r="E689" s="5"/>
      <c r="F689" s="5"/>
      <c r="G689" s="98"/>
      <c r="J689" s="5"/>
    </row>
    <row r="690" spans="1:10">
      <c r="A690" s="5"/>
      <c r="B690" s="5"/>
      <c r="C690" s="5"/>
      <c r="D690" s="5"/>
      <c r="E690" s="5"/>
      <c r="F690" s="5"/>
      <c r="G690" s="100"/>
      <c r="J690" s="5"/>
    </row>
    <row r="691" spans="1:10">
      <c r="A691" s="5"/>
      <c r="B691" s="5"/>
      <c r="C691" s="5"/>
      <c r="D691" s="5"/>
      <c r="E691" s="5"/>
      <c r="F691" s="5"/>
      <c r="G691" s="100"/>
      <c r="J691" s="5"/>
    </row>
    <row r="692" spans="1:10">
      <c r="A692" s="5"/>
      <c r="B692" s="5"/>
      <c r="C692" s="5"/>
      <c r="D692" s="5"/>
      <c r="E692" s="5"/>
      <c r="F692" s="5"/>
      <c r="G692" s="103"/>
      <c r="J692" s="5"/>
    </row>
    <row r="693" spans="1:10">
      <c r="A693" s="5"/>
      <c r="B693" s="5"/>
      <c r="C693" s="5"/>
      <c r="D693" s="5"/>
      <c r="E693" s="5"/>
      <c r="F693" s="5"/>
      <c r="G693" s="100"/>
      <c r="J693" s="5"/>
    </row>
    <row r="694" spans="1:10">
      <c r="A694" s="5"/>
      <c r="B694" s="5"/>
      <c r="C694" s="5"/>
      <c r="D694" s="5"/>
      <c r="E694" s="5"/>
      <c r="F694" s="5"/>
      <c r="G694" s="100"/>
      <c r="J694" s="5"/>
    </row>
    <row r="695" spans="1:10">
      <c r="A695" s="5"/>
      <c r="B695" s="5"/>
      <c r="C695" s="5"/>
      <c r="D695" s="5"/>
      <c r="E695" s="5"/>
      <c r="F695" s="5"/>
      <c r="G695" s="98"/>
      <c r="J695" s="5"/>
    </row>
    <row r="696" spans="1:10">
      <c r="A696" s="5"/>
      <c r="B696" s="5"/>
      <c r="C696" s="5"/>
      <c r="D696" s="5"/>
      <c r="E696" s="5"/>
      <c r="F696" s="5"/>
      <c r="G696" s="99"/>
      <c r="J696" s="5"/>
    </row>
    <row r="697" spans="1:10">
      <c r="A697" s="5"/>
      <c r="B697" s="5"/>
      <c r="C697" s="5"/>
      <c r="D697" s="5"/>
      <c r="E697" s="5"/>
      <c r="F697" s="5"/>
      <c r="G697" s="98"/>
      <c r="J697" s="5"/>
    </row>
    <row r="698" spans="1:10">
      <c r="A698" s="5"/>
      <c r="B698" s="5"/>
      <c r="C698" s="5"/>
      <c r="D698" s="5"/>
      <c r="E698" s="5"/>
      <c r="F698" s="5"/>
      <c r="G698" s="100"/>
      <c r="J698" s="5"/>
    </row>
    <row r="699" spans="1:10">
      <c r="A699" s="5"/>
      <c r="B699" s="5"/>
      <c r="C699" s="5"/>
      <c r="D699" s="5"/>
      <c r="E699" s="5"/>
      <c r="F699" s="5"/>
      <c r="G699" s="100"/>
      <c r="J699" s="5"/>
    </row>
    <row r="700" spans="1:10">
      <c r="A700" s="5"/>
      <c r="B700" s="5"/>
      <c r="C700" s="5"/>
      <c r="D700" s="5"/>
      <c r="E700" s="5"/>
      <c r="F700" s="5"/>
      <c r="G700" s="100"/>
      <c r="J700" s="5"/>
    </row>
    <row r="701" spans="1:10">
      <c r="A701" s="5"/>
      <c r="B701" s="5"/>
      <c r="C701" s="5"/>
      <c r="D701" s="5"/>
      <c r="E701" s="5"/>
      <c r="F701" s="5"/>
      <c r="G701" s="100"/>
      <c r="J701" s="5"/>
    </row>
    <row r="702" spans="1:10">
      <c r="A702" s="5"/>
      <c r="B702" s="5"/>
      <c r="C702" s="5"/>
      <c r="D702" s="5"/>
      <c r="E702" s="5"/>
      <c r="F702" s="5"/>
      <c r="G702" s="100"/>
      <c r="J702" s="5"/>
    </row>
    <row r="703" spans="1:10">
      <c r="A703" s="5"/>
      <c r="B703" s="5"/>
      <c r="C703" s="5"/>
      <c r="D703" s="5"/>
      <c r="E703" s="5"/>
      <c r="F703" s="5"/>
      <c r="G703" s="100"/>
      <c r="J703" s="5"/>
    </row>
    <row r="704" spans="1:10">
      <c r="A704" s="5"/>
      <c r="B704" s="5"/>
      <c r="C704" s="5"/>
      <c r="D704" s="5"/>
      <c r="E704" s="5"/>
      <c r="F704" s="5"/>
      <c r="G704" s="100"/>
      <c r="J704" s="5"/>
    </row>
    <row r="705" spans="1:10">
      <c r="A705" s="5"/>
      <c r="B705" s="5"/>
      <c r="C705" s="5"/>
      <c r="D705" s="5"/>
      <c r="E705" s="5"/>
      <c r="F705" s="5"/>
      <c r="G705" s="100"/>
      <c r="J705" s="5"/>
    </row>
    <row r="706" spans="1:10">
      <c r="A706" s="5"/>
      <c r="B706" s="5"/>
      <c r="C706" s="5"/>
      <c r="D706" s="5"/>
      <c r="E706" s="5"/>
      <c r="F706" s="5"/>
      <c r="G706" s="100"/>
      <c r="J706" s="5"/>
    </row>
    <row r="707" spans="1:10">
      <c r="A707" s="5"/>
      <c r="B707" s="5"/>
      <c r="C707" s="5"/>
      <c r="D707" s="5"/>
      <c r="E707" s="5"/>
      <c r="F707" s="5"/>
      <c r="G707" s="100"/>
      <c r="J707" s="5"/>
    </row>
    <row r="708" spans="1:10">
      <c r="A708" s="5"/>
      <c r="B708" s="5"/>
      <c r="C708" s="5"/>
      <c r="D708" s="5"/>
      <c r="E708" s="5"/>
      <c r="F708" s="5"/>
      <c r="G708" s="100"/>
      <c r="J708" s="5"/>
    </row>
    <row r="709" spans="1:10">
      <c r="A709" s="5"/>
      <c r="B709" s="5"/>
      <c r="C709" s="5"/>
      <c r="D709" s="5"/>
      <c r="E709" s="5"/>
      <c r="F709" s="5"/>
      <c r="G709" s="100"/>
      <c r="J709" s="5"/>
    </row>
    <row r="710" spans="1:10">
      <c r="A710" s="5"/>
      <c r="B710" s="5"/>
      <c r="C710" s="5"/>
      <c r="D710" s="5"/>
      <c r="E710" s="5"/>
      <c r="F710" s="5"/>
      <c r="G710" s="100"/>
      <c r="J710" s="5"/>
    </row>
    <row r="711" spans="1:10">
      <c r="A711" s="5"/>
      <c r="B711" s="5"/>
      <c r="C711" s="5"/>
      <c r="D711" s="5"/>
      <c r="E711" s="5"/>
      <c r="F711" s="5"/>
      <c r="G711" s="99"/>
      <c r="J711" s="5"/>
    </row>
    <row r="712" spans="1:10">
      <c r="A712" s="5"/>
      <c r="B712" s="5"/>
      <c r="C712" s="5"/>
      <c r="D712" s="5"/>
      <c r="E712" s="5"/>
      <c r="F712" s="5"/>
      <c r="G712" s="99"/>
      <c r="J712" s="5"/>
    </row>
    <row r="713" spans="1:10">
      <c r="A713" s="5"/>
      <c r="B713" s="5"/>
      <c r="C713" s="5"/>
      <c r="D713" s="5"/>
      <c r="E713" s="5"/>
      <c r="F713" s="5"/>
      <c r="G713" s="100"/>
      <c r="J713" s="5"/>
    </row>
    <row r="714" spans="1:10">
      <c r="A714" s="5"/>
      <c r="B714" s="5"/>
      <c r="C714" s="5"/>
      <c r="D714" s="5"/>
      <c r="E714" s="5"/>
      <c r="F714" s="5"/>
      <c r="G714" s="100"/>
      <c r="J714" s="5"/>
    </row>
    <row r="715" spans="1:10">
      <c r="A715" s="5"/>
      <c r="B715" s="5"/>
      <c r="C715" s="5"/>
      <c r="D715" s="5"/>
      <c r="E715" s="5"/>
      <c r="F715" s="5"/>
      <c r="G715" s="100"/>
      <c r="J715" s="5"/>
    </row>
    <row r="716" spans="1:10">
      <c r="A716" s="5"/>
      <c r="B716" s="5"/>
      <c r="C716" s="5"/>
      <c r="D716" s="5"/>
      <c r="E716" s="5"/>
      <c r="F716" s="5"/>
      <c r="G716" s="100"/>
      <c r="J716" s="5"/>
    </row>
    <row r="717" spans="1:10">
      <c r="A717" s="5"/>
      <c r="B717" s="5"/>
      <c r="C717" s="5"/>
      <c r="D717" s="5"/>
      <c r="E717" s="5"/>
      <c r="F717" s="5"/>
      <c r="G717" s="99"/>
      <c r="J717" s="5"/>
    </row>
    <row r="718" spans="1:10">
      <c r="A718" s="5"/>
      <c r="B718" s="5"/>
      <c r="C718" s="5"/>
      <c r="D718" s="5"/>
      <c r="E718" s="5"/>
      <c r="F718" s="5"/>
      <c r="G718" s="98"/>
      <c r="J718" s="5"/>
    </row>
    <row r="719" spans="1:10">
      <c r="A719" s="5"/>
      <c r="B719" s="5"/>
      <c r="C719" s="5"/>
      <c r="D719" s="5"/>
      <c r="E719" s="5"/>
      <c r="F719" s="5"/>
      <c r="G719" s="103"/>
      <c r="J719" s="5"/>
    </row>
    <row r="720" spans="1:10">
      <c r="A720" s="5"/>
      <c r="B720" s="5"/>
      <c r="C720" s="5"/>
      <c r="D720" s="5"/>
      <c r="E720" s="5"/>
      <c r="F720" s="5"/>
      <c r="G720" s="103"/>
      <c r="J720" s="5"/>
    </row>
    <row r="721" spans="1:10">
      <c r="A721" s="5"/>
      <c r="B721" s="5"/>
      <c r="C721" s="5"/>
      <c r="D721" s="5"/>
      <c r="E721" s="5"/>
      <c r="F721" s="5"/>
      <c r="G721" s="103"/>
      <c r="J721" s="5"/>
    </row>
    <row r="722" spans="1:10">
      <c r="A722" s="5"/>
      <c r="B722" s="5"/>
      <c r="C722" s="5"/>
      <c r="D722" s="5"/>
      <c r="E722" s="5"/>
      <c r="F722" s="5"/>
      <c r="G722" s="103"/>
      <c r="J722" s="5"/>
    </row>
    <row r="723" spans="1:10">
      <c r="A723" s="5"/>
      <c r="B723" s="5"/>
      <c r="C723" s="5"/>
      <c r="D723" s="5"/>
      <c r="E723" s="5"/>
      <c r="F723" s="5"/>
      <c r="G723" s="103"/>
      <c r="J723" s="5"/>
    </row>
    <row r="724" spans="1:10">
      <c r="A724" s="5"/>
      <c r="B724" s="5"/>
      <c r="C724" s="5"/>
      <c r="D724" s="5"/>
      <c r="E724" s="5"/>
      <c r="F724" s="5"/>
      <c r="G724" s="103"/>
      <c r="J724" s="5"/>
    </row>
    <row r="725" spans="1:10">
      <c r="A725" s="5"/>
      <c r="B725" s="5"/>
      <c r="C725" s="5"/>
      <c r="D725" s="5"/>
      <c r="E725" s="5"/>
      <c r="F725" s="5"/>
      <c r="G725" s="103"/>
      <c r="J725" s="5"/>
    </row>
    <row r="726" spans="1:10">
      <c r="A726" s="5"/>
      <c r="B726" s="5"/>
      <c r="C726" s="5"/>
      <c r="D726" s="5"/>
      <c r="E726" s="5"/>
      <c r="F726" s="5"/>
      <c r="G726" s="103"/>
      <c r="J726" s="5"/>
    </row>
    <row r="727" spans="1:10">
      <c r="A727" s="5"/>
      <c r="B727" s="5"/>
      <c r="C727" s="5"/>
      <c r="D727" s="5"/>
      <c r="E727" s="5"/>
      <c r="F727" s="5"/>
      <c r="G727" s="103"/>
      <c r="J727" s="5"/>
    </row>
    <row r="728" spans="1:10">
      <c r="A728" s="5"/>
      <c r="B728" s="5"/>
      <c r="C728" s="5"/>
      <c r="D728" s="5"/>
      <c r="E728" s="5"/>
      <c r="F728" s="5"/>
      <c r="G728" s="103"/>
      <c r="J728" s="5"/>
    </row>
    <row r="729" spans="1:10">
      <c r="A729" s="5"/>
      <c r="B729" s="5"/>
      <c r="C729" s="5"/>
      <c r="D729" s="5"/>
      <c r="E729" s="5"/>
      <c r="F729" s="5"/>
      <c r="G729" s="99"/>
      <c r="J729" s="5"/>
    </row>
    <row r="730" spans="1:10">
      <c r="A730" s="5"/>
      <c r="B730" s="5"/>
      <c r="C730" s="5"/>
      <c r="D730" s="5"/>
      <c r="E730" s="5"/>
      <c r="F730" s="5"/>
      <c r="G730" s="98"/>
      <c r="J730" s="5"/>
    </row>
    <row r="731" spans="1:10">
      <c r="A731" s="5"/>
      <c r="B731" s="5"/>
      <c r="C731" s="5"/>
      <c r="D731" s="5"/>
      <c r="E731" s="5"/>
      <c r="F731" s="5"/>
      <c r="G731" s="100"/>
      <c r="J731" s="5"/>
    </row>
    <row r="732" spans="1:10">
      <c r="A732" s="5"/>
      <c r="B732" s="5"/>
      <c r="C732" s="5"/>
      <c r="D732" s="5"/>
      <c r="E732" s="5"/>
      <c r="F732" s="5"/>
      <c r="G732" s="100"/>
      <c r="J732" s="5"/>
    </row>
    <row r="733" spans="1:10">
      <c r="A733" s="5"/>
      <c r="B733" s="5"/>
      <c r="C733" s="5"/>
      <c r="D733" s="5"/>
      <c r="E733" s="5"/>
      <c r="F733" s="5"/>
      <c r="G733" s="100"/>
      <c r="J733" s="5"/>
    </row>
    <row r="734" spans="1:10">
      <c r="A734" s="5"/>
      <c r="B734" s="5"/>
      <c r="C734" s="5"/>
      <c r="D734" s="5"/>
      <c r="E734" s="5"/>
      <c r="F734" s="5"/>
      <c r="G734" s="100"/>
      <c r="J734" s="5"/>
    </row>
    <row r="735" spans="1:10">
      <c r="A735" s="5"/>
      <c r="B735" s="5"/>
      <c r="C735" s="5"/>
      <c r="D735" s="5"/>
      <c r="E735" s="5"/>
      <c r="F735" s="5"/>
      <c r="G735" s="100"/>
      <c r="J735" s="5"/>
    </row>
    <row r="736" spans="1:10">
      <c r="A736" s="5"/>
      <c r="B736" s="5"/>
      <c r="C736" s="5"/>
      <c r="D736" s="5"/>
      <c r="E736" s="5"/>
      <c r="F736" s="5"/>
      <c r="G736" s="100"/>
      <c r="J736" s="5"/>
    </row>
    <row r="737" spans="1:10">
      <c r="A737" s="5"/>
      <c r="B737" s="5"/>
      <c r="C737" s="5"/>
      <c r="D737" s="5"/>
      <c r="E737" s="5"/>
      <c r="F737" s="5"/>
      <c r="G737" s="100"/>
      <c r="J737" s="5"/>
    </row>
    <row r="738" spans="1:10">
      <c r="A738" s="5"/>
      <c r="B738" s="5"/>
      <c r="C738" s="5"/>
      <c r="D738" s="5"/>
      <c r="E738" s="5"/>
      <c r="F738" s="5"/>
      <c r="G738" s="100"/>
      <c r="J738" s="5"/>
    </row>
    <row r="739" spans="1:10">
      <c r="A739" s="5"/>
      <c r="B739" s="5"/>
      <c r="C739" s="5"/>
      <c r="D739" s="5"/>
      <c r="E739" s="5"/>
      <c r="F739" s="5"/>
      <c r="G739" s="100"/>
      <c r="J739" s="5"/>
    </row>
    <row r="740" spans="1:10">
      <c r="A740" s="5"/>
      <c r="B740" s="5"/>
      <c r="C740" s="5"/>
      <c r="D740" s="5"/>
      <c r="E740" s="5"/>
      <c r="F740" s="5"/>
      <c r="G740" s="100"/>
      <c r="J740" s="5"/>
    </row>
    <row r="741" spans="1:10">
      <c r="A741" s="5"/>
      <c r="B741" s="5"/>
      <c r="C741" s="5"/>
      <c r="D741" s="5"/>
      <c r="E741" s="5"/>
      <c r="F741" s="5"/>
      <c r="G741" s="100"/>
      <c r="J741" s="5"/>
    </row>
    <row r="742" spans="1:10">
      <c r="A742" s="5"/>
      <c r="B742" s="5"/>
      <c r="C742" s="5"/>
      <c r="D742" s="5"/>
      <c r="E742" s="5"/>
      <c r="F742" s="5"/>
      <c r="G742" s="100"/>
      <c r="J742" s="5"/>
    </row>
    <row r="743" spans="1:10">
      <c r="A743" s="5"/>
      <c r="B743" s="5"/>
      <c r="C743" s="5"/>
      <c r="D743" s="5"/>
      <c r="E743" s="5"/>
      <c r="F743" s="5"/>
      <c r="G743" s="100"/>
      <c r="J743" s="5"/>
    </row>
    <row r="744" spans="1:10">
      <c r="A744" s="5"/>
      <c r="B744" s="5"/>
      <c r="C744" s="5"/>
      <c r="D744" s="5"/>
      <c r="E744" s="5"/>
      <c r="F744" s="5"/>
      <c r="G744" s="100"/>
      <c r="J744" s="5"/>
    </row>
    <row r="745" spans="1:10">
      <c r="A745" s="5"/>
      <c r="B745" s="5"/>
      <c r="C745" s="5"/>
      <c r="D745" s="5"/>
      <c r="E745" s="5"/>
      <c r="F745" s="5"/>
      <c r="G745" s="100"/>
      <c r="J745" s="5"/>
    </row>
    <row r="746" spans="1:10">
      <c r="A746" s="5"/>
      <c r="B746" s="5"/>
      <c r="C746" s="5"/>
      <c r="D746" s="5"/>
      <c r="E746" s="5"/>
      <c r="F746" s="5"/>
      <c r="G746" s="100"/>
      <c r="J746" s="5"/>
    </row>
    <row r="747" spans="1:10">
      <c r="A747" s="5"/>
      <c r="B747" s="5"/>
      <c r="C747" s="5"/>
      <c r="D747" s="5"/>
      <c r="E747" s="5"/>
      <c r="F747" s="5"/>
      <c r="G747" s="100"/>
      <c r="J747" s="5"/>
    </row>
    <row r="748" spans="1:10">
      <c r="A748" s="5"/>
      <c r="B748" s="5"/>
      <c r="C748" s="5"/>
      <c r="D748" s="5"/>
      <c r="E748" s="5"/>
      <c r="F748" s="5"/>
      <c r="G748" s="100"/>
      <c r="J748" s="5"/>
    </row>
    <row r="749" spans="1:10">
      <c r="A749" s="5"/>
      <c r="B749" s="5"/>
      <c r="C749" s="5"/>
      <c r="D749" s="5"/>
      <c r="E749" s="5"/>
      <c r="F749" s="5"/>
      <c r="G749" s="100"/>
      <c r="J749" s="5"/>
    </row>
    <row r="750" spans="1:10">
      <c r="A750" s="5"/>
      <c r="B750" s="5"/>
      <c r="C750" s="5"/>
      <c r="D750" s="5"/>
      <c r="E750" s="5"/>
      <c r="F750" s="5"/>
      <c r="G750" s="100"/>
      <c r="J750" s="5"/>
    </row>
    <row r="751" spans="1:10">
      <c r="A751" s="5"/>
      <c r="B751" s="5"/>
      <c r="C751" s="5"/>
      <c r="D751" s="5"/>
      <c r="E751" s="5"/>
      <c r="F751" s="5"/>
      <c r="G751" s="100"/>
      <c r="J751" s="5"/>
    </row>
    <row r="752" spans="1:10">
      <c r="A752" s="5"/>
      <c r="B752" s="5"/>
      <c r="C752" s="5"/>
      <c r="D752" s="5"/>
      <c r="E752" s="5"/>
      <c r="F752" s="5"/>
      <c r="G752" s="100"/>
      <c r="J752" s="5"/>
    </row>
    <row r="753" spans="1:10">
      <c r="A753" s="5"/>
      <c r="B753" s="5"/>
      <c r="C753" s="5"/>
      <c r="D753" s="5"/>
      <c r="E753" s="5"/>
      <c r="F753" s="5"/>
      <c r="G753" s="102"/>
      <c r="J753" s="5"/>
    </row>
    <row r="754" spans="1:10">
      <c r="A754" s="5"/>
      <c r="B754" s="5"/>
      <c r="C754" s="5"/>
      <c r="D754" s="5"/>
      <c r="E754" s="5"/>
      <c r="F754" s="5"/>
      <c r="G754" s="100"/>
      <c r="J754" s="5"/>
    </row>
    <row r="755" spans="1:10">
      <c r="A755" s="5"/>
      <c r="B755" s="5"/>
      <c r="C755" s="5"/>
      <c r="D755" s="5"/>
      <c r="E755" s="5"/>
      <c r="F755" s="5"/>
      <c r="G755" s="100"/>
      <c r="J755" s="5"/>
    </row>
    <row r="756" spans="1:10">
      <c r="A756" s="5"/>
      <c r="B756" s="5"/>
      <c r="C756" s="5"/>
      <c r="D756" s="5"/>
      <c r="E756" s="5"/>
      <c r="F756" s="5"/>
      <c r="G756" s="100"/>
      <c r="J756" s="5"/>
    </row>
    <row r="757" spans="1:10">
      <c r="A757" s="5"/>
      <c r="B757" s="5"/>
      <c r="C757" s="5"/>
      <c r="D757" s="5"/>
      <c r="E757" s="5"/>
      <c r="F757" s="5"/>
      <c r="G757" s="100"/>
      <c r="J757" s="5"/>
    </row>
    <row r="758" spans="1:10">
      <c r="A758" s="5"/>
      <c r="B758" s="5"/>
      <c r="C758" s="5"/>
      <c r="D758" s="5"/>
      <c r="E758" s="5"/>
      <c r="F758" s="5"/>
      <c r="G758" s="99"/>
      <c r="J758" s="5"/>
    </row>
    <row r="759" spans="1:10">
      <c r="A759" s="5"/>
      <c r="B759" s="5"/>
      <c r="C759" s="5"/>
      <c r="D759" s="5"/>
      <c r="E759" s="5"/>
      <c r="F759" s="5"/>
      <c r="G759" s="99"/>
      <c r="J759" s="5"/>
    </row>
    <row r="760" spans="1:10">
      <c r="A760" s="5"/>
      <c r="B760" s="5"/>
      <c r="C760" s="5"/>
      <c r="D760" s="5"/>
      <c r="E760" s="5"/>
      <c r="F760" s="5"/>
      <c r="G760" s="98"/>
      <c r="J760" s="5"/>
    </row>
    <row r="761" spans="1:10">
      <c r="A761" s="5"/>
      <c r="B761" s="5"/>
      <c r="C761" s="5"/>
      <c r="D761" s="5"/>
      <c r="E761" s="5"/>
      <c r="F761" s="5"/>
      <c r="G761" s="100"/>
      <c r="J761" s="5"/>
    </row>
    <row r="762" spans="1:10">
      <c r="A762" s="5"/>
      <c r="B762" s="5"/>
      <c r="C762" s="5"/>
      <c r="D762" s="5"/>
      <c r="E762" s="5"/>
      <c r="F762" s="5"/>
      <c r="G762" s="100"/>
      <c r="J762" s="5"/>
    </row>
    <row r="763" spans="1:10">
      <c r="A763" s="5"/>
      <c r="B763" s="5"/>
      <c r="C763" s="5"/>
      <c r="D763" s="5"/>
      <c r="E763" s="5"/>
      <c r="F763" s="5"/>
      <c r="G763" s="100"/>
      <c r="J763" s="5"/>
    </row>
    <row r="764" spans="1:10">
      <c r="A764" s="5"/>
      <c r="B764" s="5"/>
      <c r="C764" s="5"/>
      <c r="D764" s="5"/>
      <c r="E764" s="5"/>
      <c r="F764" s="5"/>
      <c r="G764" s="100"/>
      <c r="J764" s="5"/>
    </row>
    <row r="765" spans="1:10">
      <c r="A765" s="5"/>
      <c r="B765" s="5"/>
      <c r="C765" s="5"/>
      <c r="D765" s="5"/>
      <c r="E765" s="5"/>
      <c r="F765" s="5"/>
      <c r="G765" s="100"/>
      <c r="J765" s="5"/>
    </row>
    <row r="766" spans="1:10">
      <c r="A766" s="5"/>
      <c r="B766" s="5"/>
      <c r="C766" s="5"/>
      <c r="D766" s="5"/>
      <c r="E766" s="5"/>
      <c r="F766" s="5"/>
      <c r="G766" s="100"/>
      <c r="J766" s="5"/>
    </row>
    <row r="767" spans="1:10">
      <c r="A767" s="5"/>
      <c r="B767" s="5"/>
      <c r="C767" s="5"/>
      <c r="D767" s="5"/>
      <c r="E767" s="5"/>
      <c r="F767" s="5"/>
      <c r="G767" s="100"/>
      <c r="J767" s="5"/>
    </row>
    <row r="768" spans="1:10">
      <c r="A768" s="5"/>
      <c r="B768" s="5"/>
      <c r="C768" s="5"/>
      <c r="D768" s="5"/>
      <c r="E768" s="5"/>
      <c r="F768" s="5"/>
      <c r="G768" s="100"/>
      <c r="J768" s="5"/>
    </row>
    <row r="769" spans="1:10">
      <c r="A769" s="5"/>
      <c r="B769" s="5"/>
      <c r="C769" s="5"/>
      <c r="D769" s="5"/>
      <c r="E769" s="5"/>
      <c r="F769" s="5"/>
      <c r="G769" s="100"/>
      <c r="J769" s="5"/>
    </row>
    <row r="770" spans="1:10">
      <c r="A770" s="5"/>
      <c r="B770" s="5"/>
      <c r="C770" s="5"/>
      <c r="D770" s="5"/>
      <c r="E770" s="5"/>
      <c r="F770" s="5"/>
      <c r="G770" s="100"/>
      <c r="J770" s="5"/>
    </row>
    <row r="771" spans="1:10">
      <c r="A771" s="5"/>
      <c r="B771" s="5"/>
      <c r="C771" s="5"/>
      <c r="D771" s="5"/>
      <c r="E771" s="5"/>
      <c r="F771" s="5"/>
      <c r="G771" s="100"/>
      <c r="J771" s="5"/>
    </row>
    <row r="772" spans="1:10">
      <c r="A772" s="5"/>
      <c r="B772" s="5"/>
      <c r="C772" s="5"/>
      <c r="D772" s="5"/>
      <c r="E772" s="5"/>
      <c r="F772" s="5"/>
      <c r="G772" s="99"/>
      <c r="J772" s="5"/>
    </row>
    <row r="773" spans="1:10">
      <c r="A773" s="5"/>
      <c r="B773" s="5"/>
      <c r="C773" s="5"/>
      <c r="D773" s="5"/>
      <c r="E773" s="5"/>
      <c r="F773" s="5"/>
      <c r="G773" s="99"/>
      <c r="J773" s="5"/>
    </row>
    <row r="774" spans="1:10">
      <c r="A774" s="5"/>
      <c r="B774" s="5"/>
      <c r="C774" s="5"/>
      <c r="D774" s="5"/>
      <c r="E774" s="5"/>
      <c r="F774" s="5"/>
      <c r="G774" s="98"/>
      <c r="J774" s="5"/>
    </row>
    <row r="775" spans="1:10">
      <c r="A775" s="5"/>
      <c r="B775" s="5"/>
      <c r="C775" s="5"/>
      <c r="D775" s="5"/>
      <c r="E775" s="5"/>
      <c r="F775" s="5"/>
      <c r="G775" s="100"/>
      <c r="J775" s="5"/>
    </row>
    <row r="776" spans="1:10">
      <c r="A776" s="5"/>
      <c r="B776" s="5"/>
      <c r="C776" s="5"/>
      <c r="D776" s="5"/>
      <c r="E776" s="5"/>
      <c r="F776" s="5"/>
      <c r="G776" s="100"/>
      <c r="J776" s="5"/>
    </row>
    <row r="777" spans="1:10">
      <c r="A777" s="5"/>
      <c r="B777" s="5"/>
      <c r="C777" s="5"/>
      <c r="D777" s="5"/>
      <c r="E777" s="5"/>
      <c r="F777" s="5"/>
      <c r="G777" s="100"/>
      <c r="J777" s="5"/>
    </row>
    <row r="778" spans="1:10">
      <c r="A778" s="5"/>
      <c r="B778" s="5"/>
      <c r="C778" s="5"/>
      <c r="D778" s="5"/>
      <c r="E778" s="5"/>
      <c r="F778" s="5"/>
      <c r="G778" s="100"/>
      <c r="J778" s="5"/>
    </row>
    <row r="779" spans="1:10">
      <c r="A779" s="5"/>
      <c r="B779" s="5"/>
      <c r="C779" s="5"/>
      <c r="D779" s="5"/>
      <c r="E779" s="5"/>
      <c r="F779" s="5"/>
      <c r="G779" s="100"/>
      <c r="J779" s="5"/>
    </row>
    <row r="780" spans="1:10">
      <c r="A780" s="5"/>
      <c r="B780" s="5"/>
      <c r="C780" s="5"/>
      <c r="D780" s="5"/>
      <c r="E780" s="5"/>
      <c r="F780" s="5"/>
      <c r="G780" s="100"/>
      <c r="J780" s="5"/>
    </row>
    <row r="781" spans="1:10">
      <c r="A781" s="5"/>
      <c r="B781" s="5"/>
      <c r="C781" s="5"/>
      <c r="D781" s="5"/>
      <c r="E781" s="5"/>
      <c r="F781" s="5"/>
      <c r="G781" s="100"/>
      <c r="J781" s="5"/>
    </row>
    <row r="782" spans="1:10">
      <c r="A782" s="5"/>
      <c r="B782" s="5"/>
      <c r="C782" s="5"/>
      <c r="D782" s="5"/>
      <c r="E782" s="5"/>
      <c r="F782" s="5"/>
      <c r="G782" s="100"/>
      <c r="J782" s="5"/>
    </row>
    <row r="783" spans="1:10">
      <c r="A783" s="5"/>
      <c r="B783" s="5"/>
      <c r="C783" s="5"/>
      <c r="D783" s="5"/>
      <c r="E783" s="5"/>
      <c r="F783" s="5"/>
      <c r="G783" s="98"/>
      <c r="J783" s="5"/>
    </row>
    <row r="784" spans="1:10">
      <c r="A784" s="5"/>
      <c r="B784" s="5"/>
      <c r="C784" s="5"/>
      <c r="D784" s="5"/>
      <c r="E784" s="5"/>
      <c r="F784" s="5"/>
      <c r="G784" s="100"/>
      <c r="J784" s="5"/>
    </row>
    <row r="785" spans="1:10">
      <c r="A785" s="5"/>
      <c r="B785" s="5"/>
      <c r="C785" s="5"/>
      <c r="D785" s="5"/>
      <c r="E785" s="5"/>
      <c r="F785" s="5"/>
      <c r="G785" s="98"/>
      <c r="J785" s="5"/>
    </row>
    <row r="786" spans="1:10">
      <c r="A786" s="5"/>
      <c r="B786" s="5"/>
      <c r="C786" s="5"/>
      <c r="D786" s="5"/>
      <c r="E786" s="5"/>
      <c r="F786" s="5"/>
      <c r="G786" s="98"/>
      <c r="J786" s="5"/>
    </row>
    <row r="787" spans="1:10">
      <c r="A787" s="5"/>
      <c r="B787" s="5"/>
      <c r="C787" s="5"/>
      <c r="D787" s="5"/>
      <c r="E787" s="5"/>
      <c r="F787" s="5"/>
      <c r="G787" s="100"/>
      <c r="J787" s="5"/>
    </row>
    <row r="788" spans="1:10">
      <c r="A788" s="5"/>
      <c r="B788" s="5"/>
      <c r="C788" s="5"/>
      <c r="D788" s="5"/>
      <c r="E788" s="5"/>
      <c r="F788" s="5"/>
      <c r="G788" s="101"/>
      <c r="J788" s="5"/>
    </row>
    <row r="789" spans="1:10">
      <c r="A789" s="5"/>
      <c r="B789" s="5"/>
      <c r="C789" s="5"/>
      <c r="D789" s="5"/>
      <c r="E789" s="5"/>
      <c r="F789" s="5"/>
      <c r="G789" s="101"/>
      <c r="J789" s="5"/>
    </row>
    <row r="790" spans="1:10">
      <c r="A790" s="5"/>
      <c r="B790" s="5"/>
      <c r="C790" s="5"/>
      <c r="D790" s="5"/>
      <c r="E790" s="5"/>
      <c r="F790" s="5"/>
      <c r="G790" s="100"/>
      <c r="J790" s="5"/>
    </row>
    <row r="791" spans="1:10">
      <c r="A791" s="5"/>
      <c r="B791" s="5"/>
      <c r="C791" s="5"/>
      <c r="D791" s="5"/>
      <c r="E791" s="5"/>
      <c r="F791" s="5"/>
      <c r="G791" s="98"/>
      <c r="J791" s="5"/>
    </row>
    <row r="792" spans="1:10">
      <c r="A792" s="5"/>
      <c r="B792" s="5"/>
      <c r="C792" s="5"/>
      <c r="D792" s="5"/>
      <c r="E792" s="5"/>
      <c r="F792" s="5"/>
      <c r="G792" s="98"/>
      <c r="J792" s="5"/>
    </row>
    <row r="793" spans="1:10">
      <c r="A793" s="5"/>
      <c r="B793" s="5"/>
      <c r="C793" s="5"/>
      <c r="D793" s="5"/>
      <c r="E793" s="5"/>
      <c r="F793" s="5"/>
      <c r="G793" s="99"/>
      <c r="J793" s="5"/>
    </row>
    <row r="794" spans="1:10">
      <c r="A794" s="5"/>
      <c r="B794" s="5"/>
      <c r="C794" s="5"/>
      <c r="D794" s="5"/>
      <c r="E794" s="5"/>
      <c r="F794" s="5"/>
      <c r="G794" s="98"/>
      <c r="J794" s="5"/>
    </row>
    <row r="795" spans="1:10">
      <c r="A795" s="5"/>
      <c r="B795" s="5"/>
      <c r="C795" s="5"/>
      <c r="D795" s="5"/>
      <c r="E795" s="5"/>
      <c r="F795" s="5"/>
      <c r="G795" s="100"/>
      <c r="J795" s="5"/>
    </row>
    <row r="796" spans="1:10">
      <c r="A796" s="5"/>
      <c r="B796" s="5"/>
      <c r="C796" s="5"/>
      <c r="D796" s="5"/>
      <c r="E796" s="5"/>
      <c r="F796" s="5"/>
      <c r="G796" s="100"/>
      <c r="J796" s="5"/>
    </row>
    <row r="797" spans="1:10">
      <c r="A797" s="5"/>
      <c r="B797" s="5"/>
      <c r="C797" s="5"/>
      <c r="D797" s="5"/>
      <c r="E797" s="5"/>
      <c r="F797" s="5"/>
      <c r="G797" s="100"/>
      <c r="J797" s="5"/>
    </row>
    <row r="798" spans="1:10">
      <c r="A798" s="5"/>
      <c r="B798" s="5"/>
      <c r="C798" s="5"/>
      <c r="D798" s="5"/>
      <c r="E798" s="5"/>
      <c r="F798" s="5"/>
      <c r="G798" s="100"/>
      <c r="J798" s="5"/>
    </row>
    <row r="799" spans="1:10">
      <c r="A799" s="5"/>
      <c r="B799" s="5"/>
      <c r="C799" s="5"/>
      <c r="D799" s="5"/>
      <c r="E799" s="5"/>
      <c r="F799" s="5"/>
      <c r="G799" s="100"/>
      <c r="J799" s="5"/>
    </row>
    <row r="800" spans="1:10">
      <c r="A800" s="5"/>
      <c r="B800" s="5"/>
      <c r="C800" s="5"/>
      <c r="D800" s="5"/>
      <c r="E800" s="5"/>
      <c r="F800" s="5"/>
      <c r="G800" s="100"/>
      <c r="J800" s="5"/>
    </row>
    <row r="801" spans="1:10">
      <c r="A801" s="5"/>
      <c r="B801" s="5"/>
      <c r="C801" s="5"/>
      <c r="D801" s="5"/>
      <c r="E801" s="5"/>
      <c r="F801" s="5"/>
      <c r="G801" s="100"/>
      <c r="J801" s="5"/>
    </row>
    <row r="802" spans="1:10">
      <c r="A802" s="5"/>
      <c r="B802" s="5"/>
      <c r="C802" s="5"/>
      <c r="D802" s="5"/>
      <c r="E802" s="5"/>
      <c r="F802" s="5"/>
      <c r="G802" s="100"/>
      <c r="J802" s="5"/>
    </row>
    <row r="803" spans="1:10">
      <c r="A803" s="5"/>
      <c r="B803" s="5"/>
      <c r="C803" s="5"/>
      <c r="D803" s="5"/>
      <c r="E803" s="5"/>
      <c r="F803" s="5"/>
      <c r="G803" s="100"/>
      <c r="J803" s="5"/>
    </row>
    <row r="804" spans="1:10">
      <c r="A804" s="5"/>
      <c r="B804" s="5"/>
      <c r="C804" s="5"/>
      <c r="D804" s="5"/>
      <c r="E804" s="5"/>
      <c r="F804" s="5"/>
      <c r="G804" s="100"/>
      <c r="J804" s="5"/>
    </row>
    <row r="805" spans="1:10">
      <c r="A805" s="5"/>
      <c r="B805" s="5"/>
      <c r="C805" s="5"/>
      <c r="D805" s="5"/>
      <c r="E805" s="5"/>
      <c r="F805" s="5"/>
      <c r="G805" s="100"/>
      <c r="J805" s="5"/>
    </row>
    <row r="806" spans="1:10">
      <c r="A806" s="5"/>
      <c r="B806" s="5"/>
      <c r="C806" s="5"/>
      <c r="D806" s="5"/>
      <c r="E806" s="5"/>
      <c r="F806" s="5"/>
      <c r="G806" s="100"/>
      <c r="J806" s="5"/>
    </row>
    <row r="807" spans="1:10">
      <c r="A807" s="5"/>
      <c r="B807" s="5"/>
      <c r="C807" s="5"/>
      <c r="D807" s="5"/>
      <c r="E807" s="5"/>
      <c r="F807" s="5"/>
      <c r="G807" s="100"/>
      <c r="J807" s="5"/>
    </row>
    <row r="808" spans="1:10">
      <c r="A808" s="5"/>
      <c r="B808" s="5"/>
      <c r="C808" s="5"/>
      <c r="D808" s="5"/>
      <c r="E808" s="5"/>
      <c r="F808" s="5"/>
      <c r="G808" s="98"/>
      <c r="J808" s="5"/>
    </row>
    <row r="809" spans="1:10">
      <c r="A809" s="5"/>
      <c r="B809" s="5"/>
      <c r="C809" s="5"/>
      <c r="D809" s="5"/>
      <c r="E809" s="5"/>
      <c r="F809" s="5"/>
      <c r="G809" s="98"/>
      <c r="J809" s="5"/>
    </row>
    <row r="810" spans="1:10">
      <c r="A810" s="5"/>
      <c r="B810" s="5"/>
      <c r="C810" s="5"/>
      <c r="D810" s="5"/>
      <c r="E810" s="5"/>
      <c r="F810" s="5"/>
      <c r="G810" s="98"/>
      <c r="J810" s="5"/>
    </row>
    <row r="811" spans="1:10">
      <c r="A811" s="5"/>
      <c r="B811" s="5"/>
      <c r="C811" s="5"/>
      <c r="D811" s="5"/>
      <c r="E811" s="5"/>
      <c r="F811" s="5"/>
      <c r="G811" s="100"/>
      <c r="J811" s="5"/>
    </row>
    <row r="812" spans="1:10">
      <c r="A812" s="5"/>
      <c r="B812" s="5"/>
      <c r="C812" s="5"/>
      <c r="D812" s="5"/>
      <c r="E812" s="5"/>
      <c r="F812" s="5"/>
      <c r="G812" s="98"/>
      <c r="J812" s="5"/>
    </row>
    <row r="813" spans="1:10">
      <c r="A813" s="5"/>
      <c r="B813" s="5"/>
      <c r="C813" s="5"/>
      <c r="D813" s="5"/>
      <c r="E813" s="5"/>
      <c r="F813" s="5"/>
      <c r="G813" s="98"/>
      <c r="J813" s="5"/>
    </row>
    <row r="814" spans="1:10">
      <c r="A814" s="5"/>
      <c r="B814" s="5"/>
      <c r="C814" s="5"/>
      <c r="D814" s="5"/>
      <c r="E814" s="5"/>
      <c r="F814" s="5"/>
      <c r="G814" s="99"/>
      <c r="J814" s="5"/>
    </row>
    <row r="815" spans="1:10">
      <c r="A815" s="5"/>
      <c r="B815" s="5"/>
      <c r="C815" s="5"/>
      <c r="D815" s="5"/>
      <c r="E815" s="5"/>
      <c r="F815" s="5"/>
      <c r="G815" s="99"/>
      <c r="J815" s="5"/>
    </row>
    <row r="816" spans="1:10">
      <c r="A816" s="5"/>
      <c r="B816" s="5"/>
      <c r="C816" s="5"/>
      <c r="D816" s="5"/>
      <c r="E816" s="5"/>
      <c r="F816" s="5"/>
      <c r="G816" s="98"/>
      <c r="J816" s="5"/>
    </row>
    <row r="817" spans="1:10">
      <c r="A817" s="5"/>
      <c r="B817" s="5"/>
      <c r="C817" s="5"/>
      <c r="D817" s="5"/>
      <c r="E817" s="5"/>
      <c r="F817" s="5"/>
      <c r="G817" s="98"/>
      <c r="J817" s="5"/>
    </row>
    <row r="818" spans="1:10">
      <c r="A818" s="5"/>
      <c r="B818" s="5"/>
      <c r="C818" s="5"/>
      <c r="D818" s="5"/>
      <c r="E818" s="5"/>
      <c r="F818" s="5"/>
      <c r="G818" s="98"/>
      <c r="J818" s="5"/>
    </row>
    <row r="819" spans="1:10">
      <c r="A819" s="5"/>
      <c r="B819" s="5"/>
      <c r="C819" s="5"/>
      <c r="D819" s="5"/>
      <c r="E819" s="5"/>
      <c r="F819" s="5"/>
      <c r="G819" s="100"/>
      <c r="J819" s="5"/>
    </row>
    <row r="820" spans="1:10">
      <c r="A820" s="5"/>
      <c r="B820" s="5"/>
      <c r="C820" s="5"/>
      <c r="D820" s="5"/>
      <c r="E820" s="5"/>
      <c r="F820" s="5"/>
      <c r="G820" s="99"/>
      <c r="J820" s="5"/>
    </row>
    <row r="821" spans="1:10">
      <c r="A821" s="5"/>
      <c r="B821" s="5"/>
      <c r="C821" s="5"/>
      <c r="D821" s="5"/>
      <c r="E821" s="5"/>
      <c r="F821" s="5"/>
      <c r="G821" s="99"/>
      <c r="J821" s="5"/>
    </row>
    <row r="822" spans="1:10">
      <c r="A822" s="5"/>
      <c r="B822" s="5"/>
      <c r="C822" s="5"/>
      <c r="D822" s="5"/>
      <c r="E822" s="5"/>
      <c r="F822" s="5"/>
      <c r="G822" s="99"/>
      <c r="J822" s="5"/>
    </row>
    <row r="823" spans="1:10">
      <c r="A823" s="5"/>
      <c r="B823" s="5"/>
      <c r="C823" s="5"/>
      <c r="D823" s="5"/>
      <c r="E823" s="5"/>
      <c r="F823" s="5"/>
      <c r="G823" s="98"/>
      <c r="J823" s="5"/>
    </row>
    <row r="824" spans="1:10">
      <c r="A824" s="5"/>
      <c r="B824" s="5"/>
      <c r="C824" s="5"/>
      <c r="D824" s="5"/>
      <c r="E824" s="5"/>
      <c r="F824" s="5"/>
      <c r="G824" s="98"/>
      <c r="J824" s="5"/>
    </row>
    <row r="825" spans="1:10">
      <c r="A825" s="5"/>
      <c r="B825" s="5"/>
      <c r="C825" s="5"/>
      <c r="D825" s="5"/>
      <c r="E825" s="5"/>
      <c r="F825" s="5"/>
      <c r="G825" s="100"/>
      <c r="J825" s="5"/>
    </row>
    <row r="826" spans="1:10">
      <c r="A826" s="5"/>
      <c r="B826" s="5"/>
      <c r="C826" s="5"/>
      <c r="D826" s="5"/>
      <c r="E826" s="5"/>
      <c r="F826" s="5"/>
      <c r="G826" s="100"/>
      <c r="J826" s="5"/>
    </row>
    <row r="827" spans="1:10">
      <c r="A827" s="5"/>
      <c r="B827" s="5"/>
      <c r="C827" s="5"/>
      <c r="D827" s="5"/>
      <c r="E827" s="5"/>
      <c r="F827" s="5"/>
      <c r="G827" s="100"/>
      <c r="J827" s="5"/>
    </row>
    <row r="828" spans="1:10">
      <c r="A828" s="5"/>
      <c r="B828" s="5"/>
      <c r="C828" s="5"/>
      <c r="D828" s="5"/>
      <c r="E828" s="5"/>
      <c r="F828" s="5"/>
      <c r="G828" s="100"/>
      <c r="J828" s="5"/>
    </row>
    <row r="829" spans="1:10">
      <c r="A829" s="5"/>
      <c r="B829" s="5"/>
      <c r="C829" s="5"/>
      <c r="D829" s="5"/>
      <c r="E829" s="5"/>
      <c r="F829" s="5"/>
      <c r="G829" s="100"/>
      <c r="J829" s="5"/>
    </row>
    <row r="830" spans="1:10">
      <c r="A830" s="5"/>
      <c r="B830" s="5"/>
      <c r="C830" s="5"/>
      <c r="D830" s="5"/>
      <c r="E830" s="5"/>
      <c r="F830" s="5"/>
      <c r="G830" s="100"/>
      <c r="J830" s="5"/>
    </row>
    <row r="831" spans="1:10">
      <c r="A831" s="5"/>
      <c r="B831" s="5"/>
      <c r="C831" s="5"/>
      <c r="D831" s="5"/>
      <c r="E831" s="5"/>
      <c r="F831" s="5"/>
      <c r="G831" s="100"/>
      <c r="J831" s="5"/>
    </row>
    <row r="832" spans="1:10">
      <c r="A832" s="5"/>
      <c r="B832" s="5"/>
      <c r="C832" s="5"/>
      <c r="D832" s="5"/>
      <c r="E832" s="5"/>
      <c r="F832" s="5"/>
      <c r="G832" s="100"/>
      <c r="J832" s="5"/>
    </row>
    <row r="833" spans="1:10">
      <c r="A833" s="5"/>
      <c r="B833" s="5"/>
      <c r="C833" s="5"/>
      <c r="D833" s="5"/>
      <c r="E833" s="5"/>
      <c r="F833" s="5"/>
      <c r="G833" s="100"/>
      <c r="J833" s="5"/>
    </row>
    <row r="834" spans="1:10">
      <c r="A834" s="5"/>
      <c r="B834" s="5"/>
      <c r="C834" s="5"/>
      <c r="D834" s="5"/>
      <c r="E834" s="5"/>
      <c r="F834" s="5"/>
      <c r="G834" s="104"/>
      <c r="J834" s="5"/>
    </row>
    <row r="835" spans="1:10">
      <c r="A835" s="5"/>
      <c r="B835" s="5"/>
      <c r="C835" s="5"/>
      <c r="D835" s="5"/>
      <c r="E835" s="5"/>
      <c r="F835" s="5"/>
      <c r="G835" s="100"/>
      <c r="J835" s="5"/>
    </row>
    <row r="836" spans="1:10">
      <c r="A836" s="5"/>
      <c r="B836" s="5"/>
      <c r="C836" s="5"/>
      <c r="D836" s="5"/>
      <c r="E836" s="5"/>
      <c r="F836" s="5"/>
      <c r="G836" s="100"/>
      <c r="J836" s="5"/>
    </row>
    <row r="837" spans="1:10">
      <c r="A837" s="5"/>
      <c r="B837" s="5"/>
      <c r="C837" s="5"/>
      <c r="D837" s="5"/>
      <c r="E837" s="5"/>
      <c r="F837" s="5"/>
      <c r="G837" s="100"/>
      <c r="J837" s="5"/>
    </row>
    <row r="838" spans="1:10">
      <c r="A838" s="5"/>
      <c r="B838" s="5"/>
      <c r="C838" s="5"/>
      <c r="D838" s="5"/>
      <c r="E838" s="5"/>
      <c r="F838" s="5"/>
      <c r="G838" s="100"/>
      <c r="J838" s="5"/>
    </row>
    <row r="839" spans="1:10">
      <c r="A839" s="5"/>
      <c r="B839" s="5"/>
      <c r="C839" s="5"/>
      <c r="D839" s="5"/>
      <c r="E839" s="5"/>
      <c r="F839" s="5"/>
      <c r="G839" s="100"/>
      <c r="J839" s="5"/>
    </row>
    <row r="840" spans="1:10">
      <c r="A840" s="5"/>
      <c r="B840" s="5"/>
      <c r="C840" s="5"/>
      <c r="D840" s="5"/>
      <c r="E840" s="5"/>
      <c r="F840" s="5"/>
      <c r="G840" s="100"/>
      <c r="J840" s="5"/>
    </row>
    <row r="841" spans="1:10">
      <c r="A841" s="5"/>
      <c r="B841" s="5"/>
      <c r="C841" s="5"/>
      <c r="D841" s="5"/>
      <c r="E841" s="5"/>
      <c r="F841" s="5"/>
      <c r="G841" s="100"/>
      <c r="J841" s="5"/>
    </row>
    <row r="842" spans="1:10">
      <c r="A842" s="5"/>
      <c r="B842" s="5"/>
      <c r="C842" s="5"/>
      <c r="D842" s="5"/>
      <c r="E842" s="5"/>
      <c r="F842" s="5"/>
      <c r="G842" s="100"/>
      <c r="J842" s="5"/>
    </row>
    <row r="843" spans="1:10">
      <c r="A843" s="5"/>
      <c r="B843" s="5"/>
      <c r="C843" s="5"/>
      <c r="D843" s="5"/>
      <c r="E843" s="5"/>
      <c r="F843" s="5"/>
      <c r="G843" s="99"/>
      <c r="J843" s="5"/>
    </row>
    <row r="844" spans="1:10">
      <c r="A844" s="5"/>
      <c r="B844" s="5"/>
      <c r="C844" s="5"/>
      <c r="D844" s="5"/>
      <c r="E844" s="5"/>
      <c r="F844" s="5"/>
      <c r="G844" s="98"/>
      <c r="J844" s="5"/>
    </row>
    <row r="845" spans="1:10">
      <c r="A845" s="5"/>
      <c r="B845" s="5"/>
      <c r="C845" s="5"/>
      <c r="D845" s="5"/>
      <c r="E845" s="5"/>
      <c r="F845" s="5"/>
      <c r="G845" s="98"/>
      <c r="J845" s="5"/>
    </row>
    <row r="846" spans="1:10">
      <c r="A846" s="5"/>
      <c r="B846" s="5"/>
      <c r="C846" s="5"/>
      <c r="D846" s="5"/>
      <c r="E846" s="5"/>
      <c r="F846" s="5"/>
      <c r="G846" s="100"/>
      <c r="J846" s="5"/>
    </row>
    <row r="847" spans="1:10">
      <c r="A847" s="5"/>
      <c r="B847" s="5"/>
      <c r="C847" s="5"/>
      <c r="D847" s="5"/>
      <c r="E847" s="5"/>
      <c r="F847" s="5"/>
      <c r="G847" s="100"/>
      <c r="J847" s="5"/>
    </row>
    <row r="848" spans="1:10">
      <c r="A848" s="5"/>
      <c r="B848" s="5"/>
      <c r="C848" s="5"/>
      <c r="D848" s="5"/>
      <c r="E848" s="5"/>
      <c r="F848" s="5"/>
      <c r="G848" s="104"/>
      <c r="J848" s="5"/>
    </row>
    <row r="849" spans="1:10">
      <c r="A849" s="5"/>
      <c r="B849" s="5"/>
      <c r="C849" s="5"/>
      <c r="D849" s="5"/>
      <c r="E849" s="5"/>
      <c r="F849" s="5"/>
      <c r="G849" s="100"/>
      <c r="J849" s="5"/>
    </row>
    <row r="850" spans="1:10">
      <c r="A850" s="5"/>
      <c r="B850" s="5"/>
      <c r="C850" s="5"/>
      <c r="D850" s="5"/>
      <c r="E850" s="5"/>
      <c r="F850" s="5"/>
      <c r="G850" s="100"/>
      <c r="J850" s="5"/>
    </row>
    <row r="851" spans="1:10">
      <c r="A851" s="5"/>
      <c r="B851" s="5"/>
      <c r="C851" s="5"/>
      <c r="D851" s="5"/>
      <c r="E851" s="5"/>
      <c r="F851" s="5"/>
      <c r="G851" s="100"/>
      <c r="J851" s="5"/>
    </row>
    <row r="852" spans="1:10">
      <c r="A852" s="5"/>
      <c r="B852" s="5"/>
      <c r="C852" s="5"/>
      <c r="D852" s="5"/>
      <c r="E852" s="5"/>
      <c r="F852" s="5"/>
      <c r="G852" s="100"/>
      <c r="J852" s="5"/>
    </row>
    <row r="853" spans="1:10">
      <c r="A853" s="5"/>
      <c r="B853" s="5"/>
      <c r="C853" s="5"/>
      <c r="D853" s="5"/>
      <c r="E853" s="5"/>
      <c r="F853" s="5"/>
      <c r="G853" s="100"/>
      <c r="J853" s="5"/>
    </row>
    <row r="854" spans="1:10">
      <c r="A854" s="5"/>
      <c r="B854" s="5"/>
      <c r="C854" s="5"/>
      <c r="D854" s="5"/>
      <c r="E854" s="5"/>
      <c r="F854" s="5"/>
      <c r="G854" s="105"/>
      <c r="J854" s="5"/>
    </row>
    <row r="855" spans="1:10">
      <c r="A855" s="5"/>
      <c r="B855" s="5"/>
      <c r="C855" s="5"/>
      <c r="D855" s="5"/>
      <c r="E855" s="5"/>
      <c r="F855" s="5"/>
      <c r="G855" s="98"/>
      <c r="J855" s="5"/>
    </row>
    <row r="856" spans="1:10">
      <c r="A856" s="5"/>
      <c r="B856" s="5"/>
      <c r="C856" s="5"/>
      <c r="D856" s="5"/>
      <c r="E856" s="5"/>
      <c r="F856" s="5"/>
      <c r="G856" s="98"/>
      <c r="J856" s="5"/>
    </row>
    <row r="857" spans="1:10">
      <c r="A857" s="5"/>
      <c r="B857" s="5"/>
      <c r="C857" s="5"/>
      <c r="D857" s="5"/>
      <c r="E857" s="5"/>
      <c r="F857" s="5"/>
      <c r="G857" s="98"/>
      <c r="J857" s="5"/>
    </row>
    <row r="858" spans="1:10">
      <c r="A858" s="5"/>
      <c r="B858" s="5"/>
      <c r="C858" s="5"/>
      <c r="D858" s="5"/>
      <c r="E858" s="5"/>
      <c r="F858" s="5"/>
      <c r="G858" s="98"/>
      <c r="J858" s="5"/>
    </row>
    <row r="859" spans="1:10">
      <c r="A859" s="5"/>
      <c r="B859" s="5"/>
      <c r="C859" s="5"/>
      <c r="D859" s="5"/>
      <c r="E859" s="5"/>
      <c r="F859" s="5"/>
      <c r="G859" s="98"/>
      <c r="J859" s="5"/>
    </row>
    <row r="860" spans="1:10">
      <c r="A860" s="5"/>
      <c r="B860" s="5"/>
      <c r="C860" s="5"/>
      <c r="D860" s="5"/>
      <c r="E860" s="5"/>
      <c r="F860" s="5"/>
      <c r="G860" s="98"/>
      <c r="J860" s="5"/>
    </row>
    <row r="861" spans="1:10">
      <c r="A861" s="5"/>
      <c r="B861" s="5"/>
      <c r="C861" s="5"/>
      <c r="D861" s="5"/>
      <c r="E861" s="5"/>
      <c r="F861" s="5"/>
      <c r="G861" s="99"/>
      <c r="J861" s="5"/>
    </row>
    <row r="862" spans="1:10">
      <c r="A862" s="5"/>
      <c r="B862" s="5"/>
      <c r="C862" s="5"/>
      <c r="D862" s="5"/>
      <c r="E862" s="5"/>
      <c r="F862" s="5"/>
      <c r="G862" s="98"/>
      <c r="J862" s="5"/>
    </row>
    <row r="863" spans="1:10">
      <c r="A863" s="5"/>
      <c r="B863" s="5"/>
      <c r="C863" s="5"/>
      <c r="D863" s="5"/>
      <c r="E863" s="5"/>
      <c r="F863" s="5"/>
      <c r="G863" s="100"/>
      <c r="J863" s="5"/>
    </row>
    <row r="864" spans="1:10">
      <c r="A864" s="5"/>
      <c r="B864" s="5"/>
      <c r="C864" s="5"/>
      <c r="D864" s="5"/>
      <c r="E864" s="5"/>
      <c r="F864" s="5"/>
      <c r="G864" s="100"/>
      <c r="J864" s="5"/>
    </row>
    <row r="865" spans="1:10">
      <c r="A865" s="5"/>
      <c r="B865" s="5"/>
      <c r="C865" s="5"/>
      <c r="D865" s="5"/>
      <c r="E865" s="5"/>
      <c r="F865" s="5"/>
      <c r="G865" s="100"/>
      <c r="J865" s="5"/>
    </row>
    <row r="866" spans="1:10">
      <c r="A866" s="5"/>
      <c r="B866" s="5"/>
      <c r="C866" s="5"/>
      <c r="D866" s="5"/>
      <c r="E866" s="5"/>
      <c r="F866" s="5"/>
      <c r="G866" s="100"/>
      <c r="J866" s="5"/>
    </row>
    <row r="867" spans="1:10">
      <c r="A867" s="5"/>
      <c r="B867" s="5"/>
      <c r="C867" s="5"/>
      <c r="D867" s="5"/>
      <c r="E867" s="5"/>
      <c r="F867" s="5"/>
      <c r="G867" s="100"/>
      <c r="J867" s="5"/>
    </row>
    <row r="868" spans="1:10">
      <c r="A868" s="5"/>
      <c r="B868" s="5"/>
      <c r="C868" s="5"/>
      <c r="D868" s="5"/>
      <c r="E868" s="5"/>
      <c r="F868" s="5"/>
      <c r="G868" s="100"/>
      <c r="J868" s="5"/>
    </row>
    <row r="869" spans="1:10">
      <c r="A869" s="5"/>
      <c r="B869" s="5"/>
      <c r="C869" s="5"/>
      <c r="D869" s="5"/>
      <c r="E869" s="5"/>
      <c r="F869" s="5"/>
      <c r="G869" s="100"/>
      <c r="J869" s="5"/>
    </row>
    <row r="870" spans="1:10">
      <c r="A870" s="5"/>
      <c r="B870" s="5"/>
      <c r="C870" s="5"/>
      <c r="D870" s="5"/>
      <c r="E870" s="5"/>
      <c r="F870" s="5"/>
      <c r="G870" s="100"/>
      <c r="J870" s="5"/>
    </row>
    <row r="871" spans="1:10">
      <c r="A871" s="5"/>
      <c r="B871" s="5"/>
      <c r="C871" s="5"/>
      <c r="D871" s="5"/>
      <c r="E871" s="5"/>
      <c r="F871" s="5"/>
      <c r="G871" s="99"/>
      <c r="J871" s="5"/>
    </row>
    <row r="872" spans="1:10">
      <c r="A872" s="5"/>
      <c r="B872" s="5"/>
      <c r="C872" s="5"/>
      <c r="D872" s="5"/>
      <c r="E872" s="5"/>
      <c r="F872" s="5"/>
      <c r="G872" s="100"/>
      <c r="J872" s="5"/>
    </row>
    <row r="873" spans="1:10">
      <c r="A873" s="5"/>
      <c r="B873" s="5"/>
      <c r="C873" s="5"/>
      <c r="D873" s="5"/>
      <c r="E873" s="5"/>
      <c r="F873" s="5"/>
      <c r="G873" s="100"/>
      <c r="J873" s="5"/>
    </row>
    <row r="874" spans="1:10">
      <c r="A874" s="5"/>
      <c r="B874" s="5"/>
      <c r="C874" s="5"/>
      <c r="D874" s="5"/>
      <c r="E874" s="5"/>
      <c r="F874" s="5"/>
      <c r="G874" s="100"/>
      <c r="J874" s="5"/>
    </row>
    <row r="875" spans="1:10">
      <c r="A875" s="5"/>
      <c r="B875" s="5"/>
      <c r="C875" s="5"/>
      <c r="D875" s="5"/>
      <c r="E875" s="5"/>
      <c r="F875" s="5"/>
      <c r="G875" s="100"/>
      <c r="J875" s="5"/>
    </row>
    <row r="876" spans="1:10">
      <c r="A876" s="5"/>
      <c r="B876" s="5"/>
      <c r="C876" s="5"/>
      <c r="D876" s="5"/>
      <c r="E876" s="5"/>
      <c r="F876" s="5"/>
      <c r="G876" s="100"/>
      <c r="J876" s="5"/>
    </row>
    <row r="877" spans="1:10">
      <c r="A877" s="5"/>
      <c r="B877" s="5"/>
      <c r="C877" s="5"/>
      <c r="D877" s="5"/>
      <c r="E877" s="5"/>
      <c r="F877" s="5"/>
      <c r="G877" s="100"/>
      <c r="J877" s="5"/>
    </row>
    <row r="878" spans="1:10">
      <c r="A878" s="5"/>
      <c r="B878" s="5"/>
      <c r="C878" s="5"/>
      <c r="D878" s="5"/>
      <c r="E878" s="5"/>
      <c r="F878" s="5"/>
      <c r="G878" s="100"/>
      <c r="J878" s="5"/>
    </row>
    <row r="879" spans="1:10">
      <c r="A879" s="5"/>
      <c r="B879" s="5"/>
      <c r="C879" s="5"/>
      <c r="D879" s="5"/>
      <c r="E879" s="5"/>
      <c r="F879" s="5"/>
      <c r="G879" s="100"/>
      <c r="J879" s="5"/>
    </row>
    <row r="880" spans="1:10">
      <c r="A880" s="5"/>
      <c r="B880" s="5"/>
      <c r="C880" s="5"/>
      <c r="D880" s="5"/>
      <c r="E880" s="5"/>
      <c r="F880" s="5"/>
      <c r="G880" s="99"/>
      <c r="J880" s="5"/>
    </row>
    <row r="881" spans="1:10">
      <c r="A881" s="5"/>
      <c r="B881" s="5"/>
      <c r="C881" s="5"/>
      <c r="D881" s="5"/>
      <c r="E881" s="5"/>
      <c r="F881" s="5"/>
      <c r="G881" s="98"/>
      <c r="J881" s="5"/>
    </row>
    <row r="882" spans="1:10">
      <c r="A882" s="5"/>
      <c r="B882" s="5"/>
      <c r="C882" s="5"/>
      <c r="D882" s="5"/>
      <c r="E882" s="5"/>
      <c r="F882" s="5"/>
      <c r="G882" s="100"/>
      <c r="J882" s="5"/>
    </row>
    <row r="883" spans="1:10">
      <c r="A883" s="5"/>
      <c r="B883" s="5"/>
      <c r="C883" s="5"/>
      <c r="D883" s="5"/>
      <c r="E883" s="5"/>
      <c r="F883" s="5"/>
      <c r="G883" s="100"/>
      <c r="J883" s="5"/>
    </row>
    <row r="884" spans="1:10">
      <c r="A884" s="5"/>
      <c r="B884" s="5"/>
      <c r="C884" s="5"/>
      <c r="D884" s="5"/>
      <c r="E884" s="5"/>
      <c r="F884" s="5"/>
      <c r="G884" s="100"/>
      <c r="J884" s="5"/>
    </row>
    <row r="885" spans="1:10">
      <c r="A885" s="5"/>
      <c r="B885" s="5"/>
      <c r="C885" s="5"/>
      <c r="D885" s="5"/>
      <c r="E885" s="5"/>
      <c r="F885" s="5"/>
      <c r="G885" s="100"/>
      <c r="J885" s="5"/>
    </row>
    <row r="886" spans="1:10">
      <c r="A886" s="5"/>
      <c r="B886" s="5"/>
      <c r="C886" s="5"/>
      <c r="D886" s="5"/>
      <c r="E886" s="5"/>
      <c r="F886" s="5"/>
      <c r="G886" s="100"/>
      <c r="J886" s="5"/>
    </row>
    <row r="887" spans="1:10">
      <c r="A887" s="5"/>
      <c r="B887" s="5"/>
      <c r="C887" s="5"/>
      <c r="D887" s="5"/>
      <c r="E887" s="5"/>
      <c r="F887" s="5"/>
      <c r="G887" s="100"/>
      <c r="J887" s="5"/>
    </row>
    <row r="888" spans="1:10">
      <c r="A888" s="5"/>
      <c r="B888" s="5"/>
      <c r="C888" s="5"/>
      <c r="D888" s="5"/>
      <c r="E888" s="5"/>
      <c r="F888" s="5"/>
      <c r="G888" s="100"/>
      <c r="J888" s="5"/>
    </row>
    <row r="889" spans="1:10">
      <c r="A889" s="5"/>
      <c r="B889" s="5"/>
      <c r="C889" s="5"/>
      <c r="D889" s="5"/>
      <c r="E889" s="5"/>
      <c r="F889" s="5"/>
      <c r="G889" s="100"/>
      <c r="J889" s="5"/>
    </row>
    <row r="890" spans="1:10">
      <c r="A890" s="5"/>
      <c r="B890" s="5"/>
      <c r="C890" s="5"/>
      <c r="D890" s="5"/>
      <c r="E890" s="5"/>
      <c r="F890" s="5"/>
      <c r="G890" s="100"/>
      <c r="J890" s="5"/>
    </row>
    <row r="891" spans="1:10">
      <c r="A891" s="5"/>
      <c r="B891" s="5"/>
      <c r="C891" s="5"/>
      <c r="D891" s="5"/>
      <c r="E891" s="5"/>
      <c r="F891" s="5"/>
      <c r="G891" s="100"/>
      <c r="J891" s="5"/>
    </row>
    <row r="892" spans="1:10">
      <c r="A892" s="5"/>
      <c r="B892" s="5"/>
      <c r="C892" s="5"/>
      <c r="D892" s="5"/>
      <c r="E892" s="5"/>
      <c r="F892" s="5"/>
      <c r="G892" s="100"/>
      <c r="J892" s="5"/>
    </row>
    <row r="893" spans="1:10">
      <c r="A893" s="5"/>
      <c r="B893" s="5"/>
      <c r="C893" s="5"/>
      <c r="D893" s="5"/>
      <c r="E893" s="5"/>
      <c r="F893" s="5"/>
      <c r="G893" s="100"/>
      <c r="J893" s="5"/>
    </row>
    <row r="894" spans="1:10">
      <c r="A894" s="5"/>
      <c r="B894" s="5"/>
      <c r="C894" s="5"/>
      <c r="D894" s="5"/>
      <c r="E894" s="5"/>
      <c r="F894" s="5"/>
      <c r="G894" s="100"/>
      <c r="J894" s="5"/>
    </row>
    <row r="895" spans="1:10">
      <c r="A895" s="5"/>
      <c r="B895" s="5"/>
      <c r="C895" s="5"/>
      <c r="D895" s="5"/>
      <c r="E895" s="5"/>
      <c r="F895" s="5"/>
      <c r="G895" s="100"/>
      <c r="J895" s="5"/>
    </row>
    <row r="896" spans="1:10">
      <c r="A896" s="5"/>
      <c r="B896" s="5"/>
      <c r="C896" s="5"/>
      <c r="D896" s="5"/>
      <c r="E896" s="5"/>
      <c r="F896" s="5"/>
      <c r="G896" s="100"/>
      <c r="J896" s="5"/>
    </row>
    <row r="897" spans="1:10">
      <c r="A897" s="5"/>
      <c r="B897" s="5"/>
      <c r="C897" s="5"/>
      <c r="D897" s="5"/>
      <c r="E897" s="5"/>
      <c r="F897" s="5"/>
      <c r="G897" s="100"/>
      <c r="J897" s="5"/>
    </row>
    <row r="898" spans="1:10">
      <c r="A898" s="5"/>
      <c r="B898" s="5"/>
      <c r="C898" s="5"/>
      <c r="D898" s="5"/>
      <c r="E898" s="5"/>
      <c r="F898" s="5"/>
      <c r="G898" s="100"/>
      <c r="J898" s="5"/>
    </row>
    <row r="899" spans="1:10">
      <c r="A899" s="5"/>
      <c r="B899" s="5"/>
      <c r="C899" s="5"/>
      <c r="D899" s="5"/>
      <c r="E899" s="5"/>
      <c r="F899" s="5"/>
      <c r="G899" s="99"/>
      <c r="J899" s="5"/>
    </row>
    <row r="900" spans="1:10">
      <c r="A900" s="5"/>
      <c r="B900" s="5"/>
      <c r="C900" s="5"/>
      <c r="D900" s="5"/>
      <c r="E900" s="5"/>
      <c r="F900" s="5"/>
      <c r="G900" s="99"/>
      <c r="J900" s="5"/>
    </row>
    <row r="901" spans="1:10">
      <c r="A901" s="5"/>
      <c r="B901" s="5"/>
      <c r="C901" s="5"/>
      <c r="D901" s="5"/>
      <c r="E901" s="5"/>
      <c r="F901" s="5"/>
      <c r="G901" s="99"/>
      <c r="J901" s="5"/>
    </row>
    <row r="902" spans="1:10">
      <c r="A902" s="5"/>
      <c r="B902" s="5"/>
      <c r="C902" s="5"/>
      <c r="D902" s="5"/>
      <c r="E902" s="5"/>
      <c r="F902" s="5"/>
      <c r="G902" s="98"/>
      <c r="J902" s="5"/>
    </row>
    <row r="903" spans="1:10">
      <c r="A903" s="5"/>
      <c r="B903" s="5"/>
      <c r="C903" s="5"/>
      <c r="D903" s="5"/>
      <c r="E903" s="5"/>
      <c r="F903" s="5"/>
      <c r="G903" s="98"/>
      <c r="J903" s="5"/>
    </row>
    <row r="904" spans="1:10">
      <c r="A904" s="5"/>
      <c r="B904" s="5"/>
      <c r="C904" s="5"/>
      <c r="D904" s="5"/>
      <c r="E904" s="5"/>
      <c r="F904" s="5"/>
      <c r="G904" s="106"/>
      <c r="J904" s="5"/>
    </row>
    <row r="905" spans="1:10">
      <c r="A905" s="5"/>
      <c r="B905" s="5"/>
      <c r="C905" s="5"/>
      <c r="D905" s="5"/>
      <c r="E905" s="5"/>
      <c r="F905" s="5"/>
      <c r="G905" s="106"/>
      <c r="J905" s="5"/>
    </row>
    <row r="906" spans="1:10">
      <c r="A906" s="5"/>
      <c r="B906" s="5"/>
      <c r="C906" s="5"/>
      <c r="D906" s="5"/>
      <c r="E906" s="5"/>
      <c r="F906" s="5"/>
      <c r="G906" s="106"/>
      <c r="J906" s="5"/>
    </row>
    <row r="907" spans="1:10">
      <c r="A907" s="5"/>
      <c r="B907" s="5"/>
      <c r="C907" s="5"/>
      <c r="D907" s="5"/>
      <c r="E907" s="5"/>
      <c r="F907" s="5"/>
      <c r="G907" s="106"/>
      <c r="J907" s="5"/>
    </row>
    <row r="908" spans="1:10">
      <c r="A908" s="5"/>
      <c r="B908" s="5"/>
      <c r="C908" s="5"/>
      <c r="D908" s="5"/>
      <c r="E908" s="5"/>
      <c r="F908" s="5"/>
      <c r="G908" s="106"/>
      <c r="J908" s="5"/>
    </row>
    <row r="909" spans="1:10">
      <c r="A909" s="5"/>
      <c r="B909" s="5"/>
      <c r="C909" s="5"/>
      <c r="D909" s="5"/>
      <c r="E909" s="5"/>
      <c r="F909" s="5"/>
      <c r="G909" s="106"/>
      <c r="J909" s="5"/>
    </row>
    <row r="910" spans="1:10">
      <c r="A910" s="5"/>
      <c r="B910" s="5"/>
      <c r="C910" s="5"/>
      <c r="D910" s="5"/>
      <c r="E910" s="5"/>
      <c r="F910" s="5"/>
      <c r="G910" s="106"/>
      <c r="J910" s="5"/>
    </row>
    <row r="911" spans="1:10">
      <c r="A911" s="5"/>
      <c r="B911" s="5"/>
      <c r="C911" s="5"/>
      <c r="D911" s="5"/>
      <c r="E911" s="5"/>
      <c r="F911" s="5"/>
      <c r="G911" s="106"/>
      <c r="J911" s="5"/>
    </row>
    <row r="912" spans="1:10">
      <c r="A912" s="5"/>
      <c r="B912" s="5"/>
      <c r="C912" s="5"/>
      <c r="D912" s="5"/>
      <c r="E912" s="5"/>
      <c r="F912" s="5"/>
      <c r="G912" s="98"/>
      <c r="J912" s="5"/>
    </row>
    <row r="913" spans="1:10">
      <c r="A913" s="5"/>
      <c r="B913" s="5"/>
      <c r="C913" s="5"/>
      <c r="D913" s="5"/>
      <c r="E913" s="5"/>
      <c r="F913" s="5"/>
      <c r="G913" s="106"/>
      <c r="J913" s="5"/>
    </row>
    <row r="914" spans="1:10">
      <c r="A914" s="5"/>
      <c r="B914" s="5"/>
      <c r="C914" s="5"/>
      <c r="D914" s="5"/>
      <c r="E914" s="5"/>
      <c r="F914" s="5"/>
      <c r="G914" s="106"/>
      <c r="J914" s="5"/>
    </row>
    <row r="915" spans="1:10">
      <c r="A915" s="5"/>
      <c r="B915" s="5"/>
      <c r="C915" s="5"/>
      <c r="D915" s="5"/>
      <c r="E915" s="5"/>
      <c r="F915" s="5"/>
      <c r="G915" s="106"/>
      <c r="J915" s="5"/>
    </row>
    <row r="916" spans="1:10">
      <c r="A916" s="5"/>
      <c r="B916" s="5"/>
      <c r="C916" s="5"/>
      <c r="D916" s="5"/>
      <c r="E916" s="5"/>
      <c r="F916" s="5"/>
      <c r="G916" s="107"/>
      <c r="J916" s="5"/>
    </row>
    <row r="917" spans="1:10">
      <c r="A917" s="5"/>
      <c r="B917" s="5"/>
      <c r="C917" s="5"/>
      <c r="D917" s="5"/>
      <c r="E917" s="5"/>
      <c r="F917" s="5"/>
      <c r="G917" s="106"/>
      <c r="J917" s="5"/>
    </row>
    <row r="918" spans="1:10">
      <c r="A918" s="5"/>
      <c r="B918" s="5"/>
      <c r="C918" s="5"/>
      <c r="D918" s="5"/>
      <c r="E918" s="5"/>
      <c r="F918" s="5"/>
      <c r="G918" s="106"/>
      <c r="J918" s="5"/>
    </row>
    <row r="919" spans="1:10">
      <c r="A919" s="5"/>
      <c r="B919" s="5"/>
      <c r="C919" s="5"/>
      <c r="D919" s="5"/>
      <c r="E919" s="5"/>
      <c r="F919" s="5"/>
      <c r="G919" s="106"/>
      <c r="J919" s="5"/>
    </row>
    <row r="920" spans="1:10">
      <c r="A920" s="5"/>
      <c r="B920" s="5"/>
      <c r="C920" s="5"/>
      <c r="D920" s="5"/>
      <c r="E920" s="5"/>
      <c r="F920" s="5"/>
      <c r="G920" s="106"/>
      <c r="J920" s="5"/>
    </row>
    <row r="921" spans="1:10">
      <c r="A921" s="5"/>
      <c r="B921" s="5"/>
      <c r="C921" s="5"/>
      <c r="D921" s="5"/>
      <c r="E921" s="5"/>
      <c r="F921" s="5"/>
      <c r="G921" s="106"/>
      <c r="J921" s="5"/>
    </row>
    <row r="922" spans="1:10">
      <c r="A922" s="5"/>
      <c r="B922" s="5"/>
      <c r="C922" s="5"/>
      <c r="D922" s="5"/>
      <c r="E922" s="5"/>
      <c r="F922" s="5"/>
      <c r="G922" s="106"/>
      <c r="J922" s="5"/>
    </row>
    <row r="923" spans="1:10">
      <c r="A923" s="5"/>
      <c r="B923" s="5"/>
      <c r="C923" s="5"/>
      <c r="D923" s="5"/>
      <c r="E923" s="5"/>
      <c r="F923" s="5"/>
      <c r="G923" s="98"/>
      <c r="J923" s="5"/>
    </row>
    <row r="924" spans="1:10">
      <c r="A924" s="5"/>
      <c r="B924" s="5"/>
      <c r="C924" s="5"/>
      <c r="D924" s="5"/>
      <c r="E924" s="5"/>
      <c r="F924" s="5"/>
      <c r="G924" s="106"/>
      <c r="J924" s="5"/>
    </row>
    <row r="925" spans="1:10">
      <c r="A925" s="5"/>
      <c r="B925" s="5"/>
      <c r="C925" s="5"/>
      <c r="D925" s="5"/>
      <c r="E925" s="5"/>
      <c r="F925" s="5"/>
      <c r="G925" s="98"/>
      <c r="J925" s="5"/>
    </row>
    <row r="926" spans="1:10">
      <c r="A926" s="5"/>
      <c r="B926" s="5"/>
      <c r="C926" s="5"/>
      <c r="D926" s="5"/>
      <c r="E926" s="5"/>
      <c r="F926" s="5"/>
      <c r="G926" s="98"/>
      <c r="J926" s="5"/>
    </row>
    <row r="927" spans="1:10">
      <c r="A927" s="5"/>
      <c r="B927" s="5"/>
      <c r="C927" s="5"/>
      <c r="D927" s="5"/>
      <c r="E927" s="5"/>
      <c r="F927" s="5"/>
      <c r="G927" s="98"/>
      <c r="J927" s="5"/>
    </row>
    <row r="928" spans="1:10">
      <c r="A928" s="5"/>
      <c r="B928" s="5"/>
      <c r="C928" s="5"/>
      <c r="D928" s="5"/>
      <c r="E928" s="5"/>
      <c r="F928" s="5"/>
      <c r="G928" s="98"/>
      <c r="J928" s="5"/>
    </row>
    <row r="929" spans="1:10">
      <c r="A929" s="5"/>
      <c r="B929" s="5"/>
      <c r="C929" s="5"/>
      <c r="D929" s="5"/>
      <c r="E929" s="5"/>
      <c r="F929" s="5"/>
      <c r="G929" s="99"/>
      <c r="J929" s="5"/>
    </row>
    <row r="930" spans="1:10">
      <c r="A930" s="5"/>
      <c r="B930" s="5"/>
      <c r="C930" s="5"/>
      <c r="D930" s="5"/>
      <c r="E930" s="5"/>
      <c r="F930" s="5"/>
      <c r="G930" s="99"/>
      <c r="J930" s="5"/>
    </row>
    <row r="931" spans="1:10">
      <c r="A931" s="5"/>
      <c r="B931" s="5"/>
      <c r="C931" s="5"/>
      <c r="D931" s="5"/>
      <c r="E931" s="5"/>
      <c r="F931" s="5"/>
      <c r="G931" s="99"/>
      <c r="J931" s="5"/>
    </row>
    <row r="932" spans="1:10">
      <c r="A932" s="5"/>
      <c r="B932" s="5"/>
      <c r="C932" s="5"/>
      <c r="D932" s="5"/>
      <c r="E932" s="5"/>
      <c r="F932" s="5"/>
      <c r="G932" s="98"/>
      <c r="J932" s="5"/>
    </row>
    <row r="933" spans="1:10">
      <c r="A933" s="5"/>
      <c r="B933" s="5"/>
      <c r="C933" s="5"/>
      <c r="D933" s="5"/>
      <c r="E933" s="5"/>
      <c r="F933" s="5"/>
      <c r="G933" s="106"/>
      <c r="J933" s="5"/>
    </row>
    <row r="934" spans="1:10">
      <c r="A934" s="5"/>
      <c r="B934" s="5"/>
      <c r="C934" s="5"/>
      <c r="D934" s="5"/>
      <c r="E934" s="5"/>
      <c r="F934" s="5"/>
      <c r="G934" s="106"/>
      <c r="J934" s="5"/>
    </row>
    <row r="935" spans="1:10">
      <c r="A935" s="5"/>
      <c r="B935" s="5"/>
      <c r="C935" s="5"/>
      <c r="D935" s="5"/>
      <c r="E935" s="5"/>
      <c r="F935" s="5"/>
      <c r="G935" s="106"/>
      <c r="J935" s="5"/>
    </row>
    <row r="936" spans="1:10">
      <c r="A936" s="5"/>
      <c r="B936" s="5"/>
      <c r="C936" s="5"/>
      <c r="D936" s="5"/>
      <c r="E936" s="5"/>
      <c r="F936" s="5"/>
      <c r="G936" s="106"/>
      <c r="J936" s="5"/>
    </row>
    <row r="937" spans="1:10">
      <c r="A937" s="5"/>
      <c r="B937" s="5"/>
      <c r="C937" s="5"/>
      <c r="D937" s="5"/>
      <c r="E937" s="5"/>
      <c r="F937" s="5"/>
      <c r="G937" s="106"/>
      <c r="J937" s="5"/>
    </row>
    <row r="938" spans="1:10">
      <c r="A938" s="5"/>
      <c r="B938" s="5"/>
      <c r="C938" s="5"/>
      <c r="D938" s="5"/>
      <c r="E938" s="5"/>
      <c r="F938" s="5"/>
      <c r="G938" s="106"/>
      <c r="J938" s="5"/>
    </row>
    <row r="939" spans="1:10">
      <c r="A939" s="5"/>
      <c r="B939" s="5"/>
      <c r="C939" s="5"/>
      <c r="D939" s="5"/>
      <c r="E939" s="5"/>
      <c r="F939" s="5"/>
      <c r="G939" s="106"/>
      <c r="J939" s="5"/>
    </row>
    <row r="940" spans="1:10">
      <c r="A940" s="5"/>
      <c r="B940" s="5"/>
      <c r="C940" s="5"/>
      <c r="D940" s="5"/>
      <c r="E940" s="5"/>
      <c r="F940" s="5"/>
      <c r="G940" s="99"/>
      <c r="J940" s="5"/>
    </row>
    <row r="941" spans="1:10">
      <c r="A941" s="5"/>
      <c r="B941" s="5"/>
      <c r="C941" s="5"/>
      <c r="D941" s="5"/>
      <c r="E941" s="5"/>
      <c r="F941" s="5"/>
      <c r="G941" s="99"/>
      <c r="J941" s="5"/>
    </row>
    <row r="942" spans="1:10">
      <c r="A942" s="5"/>
      <c r="B942" s="5"/>
      <c r="C942" s="5"/>
      <c r="D942" s="5"/>
      <c r="E942" s="5"/>
      <c r="F942" s="5"/>
      <c r="G942" s="98"/>
      <c r="J942" s="5"/>
    </row>
    <row r="943" spans="1:10">
      <c r="A943" s="5"/>
      <c r="B943" s="5"/>
      <c r="C943" s="5"/>
      <c r="D943" s="5"/>
      <c r="E943" s="5"/>
      <c r="F943" s="5"/>
      <c r="G943" s="106"/>
      <c r="J943" s="5"/>
    </row>
    <row r="944" spans="1:10">
      <c r="A944" s="5"/>
      <c r="B944" s="5"/>
      <c r="C944" s="5"/>
      <c r="D944" s="5"/>
      <c r="E944" s="5"/>
      <c r="F944" s="5"/>
      <c r="G944" s="98"/>
      <c r="J944" s="5"/>
    </row>
    <row r="945" spans="1:10">
      <c r="A945" s="5"/>
      <c r="B945" s="5"/>
      <c r="C945" s="5"/>
      <c r="D945" s="5"/>
      <c r="E945" s="5"/>
      <c r="F945" s="5"/>
      <c r="G945" s="98"/>
      <c r="J945" s="5"/>
    </row>
    <row r="946" spans="1:10">
      <c r="A946" s="5"/>
      <c r="B946" s="5"/>
      <c r="C946" s="5"/>
      <c r="D946" s="5"/>
      <c r="E946" s="5"/>
      <c r="F946" s="5"/>
      <c r="G946" s="98"/>
      <c r="J946" s="5"/>
    </row>
    <row r="947" spans="1:10">
      <c r="A947" s="5"/>
      <c r="B947" s="5"/>
      <c r="C947" s="5"/>
      <c r="D947" s="5"/>
      <c r="E947" s="5"/>
      <c r="F947" s="5"/>
      <c r="G947" s="98"/>
      <c r="J947" s="5"/>
    </row>
    <row r="948" spans="1:10">
      <c r="A948" s="5"/>
      <c r="B948" s="5"/>
      <c r="C948" s="5"/>
      <c r="D948" s="5"/>
      <c r="E948" s="5"/>
      <c r="F948" s="5"/>
      <c r="G948" s="99"/>
      <c r="J948" s="5"/>
    </row>
    <row r="949" spans="1:10">
      <c r="A949" s="5"/>
      <c r="B949" s="5"/>
      <c r="C949" s="5"/>
      <c r="D949" s="5"/>
      <c r="E949" s="5"/>
      <c r="F949" s="5"/>
      <c r="G949" s="107"/>
      <c r="J949" s="5"/>
    </row>
    <row r="950" spans="1:10">
      <c r="A950" s="5"/>
      <c r="B950" s="5"/>
      <c r="C950" s="5"/>
      <c r="D950" s="5"/>
      <c r="E950" s="5"/>
      <c r="F950" s="5"/>
      <c r="G950" s="107"/>
      <c r="J950" s="5"/>
    </row>
    <row r="951" spans="1:10">
      <c r="A951" s="5"/>
      <c r="B951" s="5"/>
      <c r="C951" s="5"/>
      <c r="D951" s="5"/>
      <c r="E951" s="5"/>
      <c r="F951" s="5"/>
      <c r="G951" s="98"/>
      <c r="J951" s="5"/>
    </row>
    <row r="952" spans="1:10">
      <c r="A952" s="5"/>
      <c r="B952" s="5"/>
      <c r="C952" s="5"/>
      <c r="D952" s="5"/>
      <c r="E952" s="5"/>
      <c r="F952" s="5"/>
      <c r="G952" s="98"/>
      <c r="J952" s="5"/>
    </row>
    <row r="953" spans="1:10">
      <c r="A953" s="5"/>
      <c r="B953" s="5"/>
      <c r="C953" s="5"/>
      <c r="D953" s="5"/>
      <c r="E953" s="5"/>
      <c r="F953" s="5"/>
      <c r="G953" s="98"/>
      <c r="J953" s="5"/>
    </row>
    <row r="954" spans="1:10">
      <c r="A954" s="5"/>
      <c r="B954" s="5"/>
      <c r="C954" s="5"/>
      <c r="D954" s="5"/>
      <c r="E954" s="5"/>
      <c r="F954" s="5"/>
      <c r="G954" s="98"/>
      <c r="J954" s="5"/>
    </row>
    <row r="955" spans="1:10">
      <c r="A955" s="5"/>
      <c r="B955" s="5"/>
      <c r="C955" s="5"/>
      <c r="D955" s="5"/>
      <c r="E955" s="5"/>
      <c r="F955" s="5"/>
      <c r="G955" s="106"/>
      <c r="J955" s="5"/>
    </row>
    <row r="956" spans="1:10">
      <c r="A956" s="5"/>
      <c r="B956" s="5"/>
      <c r="C956" s="5"/>
      <c r="D956" s="5"/>
      <c r="E956" s="5"/>
      <c r="F956" s="5"/>
      <c r="G956" s="106"/>
      <c r="J956" s="5"/>
    </row>
    <row r="957" spans="1:10">
      <c r="A957" s="5"/>
      <c r="B957" s="5"/>
      <c r="C957" s="5"/>
      <c r="D957" s="5"/>
      <c r="E957" s="5"/>
      <c r="F957" s="5"/>
      <c r="G957" s="106"/>
      <c r="J957" s="5"/>
    </row>
    <row r="958" spans="1:10">
      <c r="A958" s="5"/>
      <c r="B958" s="5"/>
      <c r="C958" s="5"/>
      <c r="D958" s="5"/>
      <c r="E958" s="5"/>
      <c r="F958" s="5"/>
      <c r="G958" s="106"/>
      <c r="J958" s="5"/>
    </row>
    <row r="959" spans="1:10">
      <c r="A959" s="5"/>
      <c r="B959" s="5"/>
      <c r="C959" s="5"/>
      <c r="D959" s="5"/>
      <c r="E959" s="5"/>
      <c r="F959" s="5"/>
      <c r="G959" s="106"/>
      <c r="J959" s="5"/>
    </row>
    <row r="960" spans="1:10">
      <c r="A960" s="5"/>
      <c r="B960" s="5"/>
      <c r="C960" s="5"/>
      <c r="D960" s="5"/>
      <c r="E960" s="5"/>
      <c r="F960" s="5"/>
      <c r="G960" s="99"/>
      <c r="J960" s="5"/>
    </row>
    <row r="961" spans="1:10">
      <c r="A961" s="5"/>
      <c r="B961" s="5"/>
      <c r="C961" s="5"/>
      <c r="D961" s="5"/>
      <c r="E961" s="5"/>
      <c r="F961" s="5"/>
      <c r="G961" s="106"/>
      <c r="J961" s="5"/>
    </row>
    <row r="962" spans="1:10">
      <c r="A962" s="5"/>
      <c r="B962" s="5"/>
      <c r="C962" s="5"/>
      <c r="D962" s="5"/>
      <c r="E962" s="5"/>
      <c r="F962" s="5"/>
      <c r="G962" s="106"/>
      <c r="J962" s="5"/>
    </row>
    <row r="963" spans="1:10">
      <c r="A963" s="5"/>
      <c r="B963" s="5"/>
      <c r="C963" s="5"/>
      <c r="D963" s="5"/>
      <c r="E963" s="5"/>
      <c r="F963" s="5"/>
      <c r="G963" s="106"/>
      <c r="J963" s="5"/>
    </row>
    <row r="964" spans="1:10">
      <c r="A964" s="5"/>
      <c r="B964" s="5"/>
      <c r="C964" s="5"/>
      <c r="D964" s="5"/>
      <c r="E964" s="5"/>
      <c r="F964" s="5"/>
      <c r="G964" s="106"/>
      <c r="J964" s="5"/>
    </row>
    <row r="965" spans="1:10">
      <c r="A965" s="5"/>
      <c r="B965" s="5"/>
      <c r="C965" s="5"/>
      <c r="D965" s="5"/>
      <c r="E965" s="5"/>
      <c r="F965" s="5"/>
      <c r="G965" s="106"/>
      <c r="J965" s="5"/>
    </row>
    <row r="966" spans="1:10">
      <c r="A966" s="5"/>
      <c r="B966" s="5"/>
      <c r="C966" s="5"/>
      <c r="D966" s="5"/>
      <c r="E966" s="5"/>
      <c r="F966" s="5"/>
      <c r="G966" s="106"/>
      <c r="J966" s="5"/>
    </row>
    <row r="967" spans="1:10">
      <c r="A967" s="5"/>
      <c r="B967" s="5"/>
      <c r="C967" s="5"/>
      <c r="D967" s="5"/>
      <c r="E967" s="5"/>
      <c r="F967" s="5"/>
      <c r="G967" s="106"/>
      <c r="J967" s="5"/>
    </row>
    <row r="968" spans="1:10">
      <c r="A968" s="5"/>
      <c r="B968" s="5"/>
      <c r="C968" s="5"/>
      <c r="D968" s="5"/>
      <c r="E968" s="5"/>
      <c r="F968" s="5"/>
      <c r="G968" s="106"/>
      <c r="J968" s="5"/>
    </row>
    <row r="969" spans="1:10">
      <c r="A969" s="5"/>
      <c r="B969" s="5"/>
      <c r="C969" s="5"/>
      <c r="D969" s="5"/>
      <c r="E969" s="5"/>
      <c r="F969" s="5"/>
      <c r="G969" s="106"/>
      <c r="J969" s="5"/>
    </row>
    <row r="970" spans="1:10">
      <c r="A970" s="5"/>
      <c r="B970" s="5"/>
      <c r="C970" s="5"/>
      <c r="D970" s="5"/>
      <c r="E970" s="5"/>
      <c r="F970" s="5"/>
      <c r="G970" s="99"/>
      <c r="J970" s="5"/>
    </row>
    <row r="971" spans="1:10">
      <c r="A971" s="5"/>
      <c r="B971" s="5"/>
      <c r="C971" s="5"/>
      <c r="D971" s="5"/>
      <c r="E971" s="5"/>
      <c r="F971" s="5"/>
      <c r="G971" s="99"/>
      <c r="J971" s="5"/>
    </row>
    <row r="972" spans="1:10">
      <c r="A972" s="5"/>
      <c r="B972" s="5"/>
      <c r="C972" s="5"/>
      <c r="D972" s="5"/>
      <c r="E972" s="5"/>
      <c r="F972" s="5"/>
      <c r="G972" s="98"/>
      <c r="J972" s="5"/>
    </row>
    <row r="973" spans="1:10">
      <c r="A973" s="5"/>
      <c r="B973" s="5"/>
      <c r="C973" s="5"/>
      <c r="D973" s="5"/>
      <c r="E973" s="5"/>
      <c r="F973" s="5"/>
      <c r="G973" s="98"/>
      <c r="J973" s="5"/>
    </row>
    <row r="974" spans="1:10">
      <c r="A974" s="5"/>
      <c r="B974" s="5"/>
      <c r="C974" s="5"/>
      <c r="D974" s="5"/>
      <c r="E974" s="5"/>
      <c r="F974" s="5"/>
      <c r="G974" s="106"/>
      <c r="J974" s="5"/>
    </row>
    <row r="975" spans="1:10">
      <c r="A975" s="5"/>
      <c r="B975" s="5"/>
      <c r="C975" s="5"/>
      <c r="D975" s="5"/>
      <c r="E975" s="5"/>
      <c r="F975" s="5"/>
      <c r="G975" s="106"/>
      <c r="J975" s="5"/>
    </row>
    <row r="976" spans="1:10">
      <c r="A976" s="5"/>
      <c r="B976" s="5"/>
      <c r="C976" s="5"/>
      <c r="D976" s="5"/>
      <c r="E976" s="5"/>
      <c r="F976" s="5"/>
      <c r="G976" s="106"/>
      <c r="J976" s="5"/>
    </row>
    <row r="977" spans="1:10">
      <c r="A977" s="5"/>
      <c r="B977" s="5"/>
      <c r="C977" s="5"/>
      <c r="D977" s="5"/>
      <c r="E977" s="5"/>
      <c r="F977" s="5"/>
      <c r="G977" s="106"/>
      <c r="J977" s="5"/>
    </row>
    <row r="978" spans="1:10">
      <c r="A978" s="5"/>
      <c r="B978" s="5"/>
      <c r="C978" s="5"/>
      <c r="D978" s="5"/>
      <c r="E978" s="5"/>
      <c r="F978" s="5"/>
      <c r="G978" s="106"/>
      <c r="J978" s="5"/>
    </row>
    <row r="979" spans="1:10">
      <c r="A979" s="5"/>
      <c r="B979" s="5"/>
      <c r="C979" s="5"/>
      <c r="D979" s="5"/>
      <c r="E979" s="5"/>
      <c r="F979" s="5"/>
      <c r="G979" s="106"/>
      <c r="J979" s="5"/>
    </row>
    <row r="980" spans="1:10">
      <c r="A980" s="5"/>
      <c r="B980" s="5"/>
      <c r="C980" s="5"/>
      <c r="D980" s="5"/>
      <c r="E980" s="5"/>
      <c r="F980" s="5"/>
      <c r="G980" s="107"/>
      <c r="J980" s="5"/>
    </row>
    <row r="981" spans="1:10">
      <c r="A981" s="5"/>
      <c r="B981" s="5"/>
      <c r="C981" s="5"/>
      <c r="D981" s="5"/>
      <c r="E981" s="5"/>
      <c r="F981" s="5"/>
      <c r="G981" s="106"/>
      <c r="J981" s="5"/>
    </row>
    <row r="982" spans="1:10">
      <c r="A982" s="5"/>
      <c r="B982" s="5"/>
      <c r="C982" s="5"/>
      <c r="D982" s="5"/>
      <c r="E982" s="5"/>
      <c r="F982" s="5"/>
      <c r="G982" s="106"/>
      <c r="J982" s="5"/>
    </row>
    <row r="983" spans="1:10">
      <c r="A983" s="5"/>
      <c r="B983" s="5"/>
      <c r="C983" s="5"/>
      <c r="D983" s="5"/>
      <c r="E983" s="5"/>
      <c r="F983" s="5"/>
      <c r="G983" s="106"/>
      <c r="J983" s="5"/>
    </row>
    <row r="984" spans="1:10">
      <c r="A984" s="5"/>
      <c r="B984" s="5"/>
      <c r="C984" s="5"/>
      <c r="D984" s="5"/>
      <c r="E984" s="5"/>
      <c r="F984" s="5"/>
      <c r="G984" s="106"/>
      <c r="J984" s="5"/>
    </row>
    <row r="985" spans="1:10">
      <c r="A985" s="5"/>
      <c r="B985" s="5"/>
      <c r="C985" s="5"/>
      <c r="D985" s="5"/>
      <c r="E985" s="5"/>
      <c r="F985" s="5"/>
      <c r="G985" s="106"/>
      <c r="J985" s="5"/>
    </row>
    <row r="986" spans="1:10">
      <c r="A986" s="5"/>
      <c r="B986" s="5"/>
      <c r="C986" s="5"/>
      <c r="D986" s="5"/>
      <c r="E986" s="5"/>
      <c r="F986" s="5"/>
      <c r="G986" s="106"/>
      <c r="J986" s="5"/>
    </row>
    <row r="987" spans="1:10">
      <c r="A987" s="5"/>
      <c r="B987" s="5"/>
      <c r="C987" s="5"/>
      <c r="D987" s="5"/>
      <c r="E987" s="5"/>
      <c r="F987" s="5"/>
      <c r="G987" s="106"/>
      <c r="J987" s="5"/>
    </row>
    <row r="988" spans="1:10">
      <c r="A988" s="5"/>
      <c r="B988" s="5"/>
      <c r="C988" s="5"/>
      <c r="D988" s="5"/>
      <c r="E988" s="5"/>
      <c r="F988" s="5"/>
      <c r="G988" s="106"/>
      <c r="J988" s="5"/>
    </row>
    <row r="989" spans="1:10">
      <c r="A989" s="5"/>
      <c r="B989" s="5"/>
      <c r="C989" s="5"/>
      <c r="D989" s="5"/>
      <c r="E989" s="5"/>
      <c r="F989" s="5"/>
      <c r="G989" s="106"/>
      <c r="J989" s="5"/>
    </row>
    <row r="990" spans="1:10">
      <c r="A990" s="5"/>
      <c r="B990" s="5"/>
      <c r="C990" s="5"/>
      <c r="D990" s="5"/>
      <c r="E990" s="5"/>
      <c r="F990" s="5"/>
      <c r="G990" s="106"/>
      <c r="J990" s="5"/>
    </row>
    <row r="991" spans="1:10">
      <c r="A991" s="5"/>
      <c r="B991" s="5"/>
      <c r="C991" s="5"/>
      <c r="D991" s="5"/>
      <c r="E991" s="5"/>
      <c r="F991" s="5"/>
      <c r="G991" s="106"/>
      <c r="J991" s="5"/>
    </row>
    <row r="992" spans="1:10">
      <c r="A992" s="5"/>
      <c r="B992" s="5"/>
      <c r="C992" s="5"/>
      <c r="D992" s="5"/>
      <c r="E992" s="5"/>
      <c r="F992" s="5"/>
      <c r="G992" s="106"/>
      <c r="J992" s="5"/>
    </row>
    <row r="993" spans="1:10">
      <c r="A993" s="5"/>
      <c r="B993" s="5"/>
      <c r="C993" s="5"/>
      <c r="D993" s="5"/>
      <c r="E993" s="5"/>
      <c r="F993" s="5"/>
      <c r="G993" s="107"/>
      <c r="J993" s="5"/>
    </row>
    <row r="994" spans="1:10">
      <c r="A994" s="5"/>
      <c r="B994" s="5"/>
      <c r="C994" s="5"/>
      <c r="D994" s="5"/>
      <c r="E994" s="5"/>
      <c r="F994" s="5"/>
      <c r="G994" s="107"/>
      <c r="J994" s="5"/>
    </row>
    <row r="995" spans="1:10">
      <c r="A995" s="5"/>
      <c r="B995" s="5"/>
      <c r="C995" s="5"/>
      <c r="D995" s="5"/>
      <c r="E995" s="5"/>
      <c r="F995" s="5"/>
      <c r="G995" s="106"/>
      <c r="J995" s="5"/>
    </row>
    <row r="996" spans="1:10">
      <c r="A996" s="5"/>
      <c r="B996" s="5"/>
      <c r="C996" s="5"/>
      <c r="D996" s="5"/>
      <c r="E996" s="5"/>
      <c r="F996" s="5"/>
      <c r="G996" s="106"/>
      <c r="J996" s="5"/>
    </row>
    <row r="997" spans="1:10">
      <c r="A997" s="5"/>
      <c r="B997" s="5"/>
      <c r="C997" s="5"/>
      <c r="D997" s="5"/>
      <c r="E997" s="5"/>
      <c r="F997" s="5"/>
      <c r="G997" s="99"/>
      <c r="J997" s="5"/>
    </row>
    <row r="998" spans="1:10">
      <c r="A998" s="5"/>
      <c r="B998" s="5"/>
      <c r="C998" s="5"/>
      <c r="D998" s="5"/>
      <c r="E998" s="5"/>
      <c r="F998" s="5"/>
      <c r="G998" s="99"/>
      <c r="J998" s="5"/>
    </row>
    <row r="999" spans="1:10">
      <c r="A999" s="5"/>
      <c r="B999" s="5"/>
      <c r="C999" s="5"/>
      <c r="D999" s="5"/>
      <c r="E999" s="5"/>
      <c r="F999" s="5"/>
      <c r="G999" s="98"/>
      <c r="J999" s="5"/>
    </row>
    <row r="1000" spans="1:10">
      <c r="A1000" s="5"/>
      <c r="B1000" s="5"/>
      <c r="C1000" s="5"/>
      <c r="D1000" s="5"/>
      <c r="E1000" s="5"/>
      <c r="F1000" s="5"/>
      <c r="G1000" s="98"/>
      <c r="J1000" s="5"/>
    </row>
    <row r="1001" spans="1:10">
      <c r="A1001" s="5"/>
      <c r="B1001" s="5"/>
      <c r="C1001" s="5"/>
      <c r="D1001" s="5"/>
      <c r="E1001" s="5"/>
      <c r="F1001" s="5"/>
      <c r="G1001" s="106"/>
      <c r="J1001" s="5"/>
    </row>
    <row r="1002" spans="1:10">
      <c r="A1002" s="5"/>
      <c r="B1002" s="5"/>
      <c r="C1002" s="5"/>
      <c r="D1002" s="5"/>
      <c r="E1002" s="5"/>
      <c r="F1002" s="5"/>
      <c r="G1002" s="98"/>
      <c r="J1002" s="5"/>
    </row>
    <row r="1003" spans="1:10">
      <c r="A1003" s="5"/>
      <c r="B1003" s="5"/>
      <c r="C1003" s="5"/>
      <c r="D1003" s="5"/>
      <c r="E1003" s="5"/>
      <c r="F1003" s="5"/>
      <c r="G1003" s="98"/>
      <c r="J1003" s="5"/>
    </row>
    <row r="1004" spans="1:10">
      <c r="A1004" s="5"/>
      <c r="B1004" s="5"/>
      <c r="C1004" s="5"/>
      <c r="D1004" s="5"/>
      <c r="E1004" s="5"/>
      <c r="F1004" s="5"/>
      <c r="G1004" s="99"/>
      <c r="J1004" s="5"/>
    </row>
    <row r="1005" spans="1:10">
      <c r="A1005" s="5"/>
      <c r="B1005" s="5"/>
      <c r="C1005" s="5"/>
      <c r="D1005" s="5"/>
      <c r="E1005" s="5"/>
      <c r="F1005" s="5"/>
      <c r="G1005" s="99"/>
      <c r="J1005" s="5"/>
    </row>
    <row r="1006" spans="1:10">
      <c r="A1006" s="5"/>
      <c r="B1006" s="5"/>
      <c r="C1006" s="5"/>
      <c r="D1006" s="5"/>
      <c r="E1006" s="5"/>
      <c r="F1006" s="5"/>
      <c r="G1006" s="98"/>
      <c r="J1006" s="5"/>
    </row>
    <row r="1007" spans="1:10">
      <c r="A1007" s="5"/>
      <c r="B1007" s="5"/>
      <c r="C1007" s="5"/>
      <c r="D1007" s="5"/>
      <c r="E1007" s="5"/>
      <c r="F1007" s="5"/>
      <c r="G1007" s="98"/>
      <c r="J1007" s="5"/>
    </row>
    <row r="1008" spans="1:10">
      <c r="A1008" s="5"/>
      <c r="B1008" s="5"/>
      <c r="C1008" s="5"/>
      <c r="D1008" s="5"/>
      <c r="E1008" s="5"/>
      <c r="F1008" s="5"/>
      <c r="G1008" s="98"/>
      <c r="J1008" s="5"/>
    </row>
    <row r="1009" spans="1:10">
      <c r="A1009" s="5"/>
      <c r="B1009" s="5"/>
      <c r="C1009" s="5"/>
      <c r="D1009" s="5"/>
      <c r="E1009" s="5"/>
      <c r="F1009" s="5"/>
      <c r="G1009" s="98"/>
      <c r="J1009" s="5"/>
    </row>
    <row r="1012" spans="1:10" ht="28.5" customHeight="1">
      <c r="A1012" s="5"/>
      <c r="B1012" s="5"/>
      <c r="C1012" s="5"/>
      <c r="D1012" s="5"/>
      <c r="E1012" s="5"/>
      <c r="F1012" s="5"/>
      <c r="G1012" s="43">
        <f>G1006+G1000+G982+G973+G965+G962+G955+G952+G918+G911+G906+G903+G886+G882+G873+G868+G863+G858+G845+G840+G832+G824+G817+G805+G795+G778+G775+G761+G746+G742+G731+G724+G719+G714+G706+G703+G698+G693+G690+G685+G673+G668+G663+G656+G649+G641+G636+G625+G614+G591+G588+G583+G580+G570</f>
        <v>0</v>
      </c>
      <c r="J1012" s="5"/>
    </row>
  </sheetData>
  <sheetProtection selectLockedCells="1" selectUnlockedCells="1"/>
  <autoFilter ref="A6:I55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">
    <mergeCell ref="A6:I6"/>
    <mergeCell ref="G3:I3"/>
    <mergeCell ref="G4:I4"/>
  </mergeCells>
  <phoneticPr fontId="0" type="noConversion"/>
  <pageMargins left="0.98425196850393704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3" workbookViewId="0">
      <selection activeCell="L8" sqref="L8:N8"/>
    </sheetView>
  </sheetViews>
  <sheetFormatPr defaultColWidth="8.85546875" defaultRowHeight="12.75"/>
  <cols>
    <col min="1" max="1" width="4.7109375" style="112" customWidth="1"/>
    <col min="2" max="2" width="58.85546875" style="2" customWidth="1"/>
    <col min="3" max="3" width="14" style="112" customWidth="1"/>
    <col min="4" max="8" width="0" style="112" hidden="1" customWidth="1"/>
    <col min="9" max="9" width="11.5703125" style="112" hidden="1" customWidth="1"/>
    <col min="10" max="10" width="16.85546875" style="112" hidden="1" customWidth="1"/>
    <col min="11" max="11" width="27.7109375" style="5" hidden="1" customWidth="1"/>
    <col min="12" max="12" width="17.5703125" style="5" customWidth="1"/>
    <col min="13" max="13" width="18.7109375" style="5" customWidth="1"/>
    <col min="14" max="14" width="18.7109375" style="4" customWidth="1"/>
    <col min="15" max="15" width="15.7109375" style="5" customWidth="1"/>
    <col min="16" max="16384" width="8.85546875" style="5"/>
  </cols>
  <sheetData>
    <row r="1" spans="1:15" ht="12.75" hidden="1" customHeight="1">
      <c r="A1" s="112" t="s">
        <v>577</v>
      </c>
      <c r="B1" s="2" t="s">
        <v>865</v>
      </c>
      <c r="C1" s="113" t="s">
        <v>866</v>
      </c>
      <c r="D1" s="113" t="s">
        <v>867</v>
      </c>
      <c r="E1" s="113" t="s">
        <v>868</v>
      </c>
      <c r="F1" s="113" t="s">
        <v>869</v>
      </c>
      <c r="G1" s="113" t="s">
        <v>870</v>
      </c>
      <c r="H1" s="113" t="s">
        <v>871</v>
      </c>
      <c r="I1" s="113" t="s">
        <v>872</v>
      </c>
      <c r="J1" s="113" t="s">
        <v>873</v>
      </c>
      <c r="K1" s="12" t="s">
        <v>556</v>
      </c>
      <c r="L1" s="12" t="s">
        <v>556</v>
      </c>
    </row>
    <row r="2" spans="1:15" s="9" customFormat="1" ht="12.75" hidden="1" customHeight="1">
      <c r="A2" s="114"/>
      <c r="B2" s="115" t="s">
        <v>557</v>
      </c>
      <c r="C2" s="114"/>
      <c r="D2" s="114"/>
      <c r="E2" s="114"/>
      <c r="F2" s="114"/>
      <c r="G2" s="114"/>
      <c r="H2" s="114"/>
      <c r="I2" s="114"/>
      <c r="J2" s="114"/>
      <c r="K2" s="116"/>
      <c r="L2" s="116"/>
      <c r="N2" s="34"/>
    </row>
    <row r="3" spans="1:15" s="9" customFormat="1" ht="30.75" customHeight="1">
      <c r="A3" s="117" t="s">
        <v>874</v>
      </c>
      <c r="B3" s="118"/>
      <c r="C3" s="117"/>
      <c r="D3" s="117"/>
      <c r="E3" s="117"/>
      <c r="F3" s="117"/>
      <c r="G3" s="117"/>
      <c r="H3" s="117"/>
      <c r="I3" s="117"/>
      <c r="J3" s="117"/>
      <c r="K3" s="119"/>
      <c r="L3" s="189" t="s">
        <v>1183</v>
      </c>
      <c r="M3" s="190"/>
      <c r="N3" s="190"/>
    </row>
    <row r="4" spans="1:15" s="9" customFormat="1" ht="118.5" customHeight="1">
      <c r="A4" s="117"/>
      <c r="B4" s="88"/>
      <c r="C4" s="88"/>
      <c r="D4" s="88"/>
      <c r="E4" s="88"/>
      <c r="F4" s="88"/>
      <c r="G4" s="88"/>
      <c r="H4" s="88"/>
      <c r="I4" s="88"/>
      <c r="J4" s="88"/>
      <c r="K4" s="120"/>
      <c r="L4" s="191" t="s">
        <v>1189</v>
      </c>
      <c r="M4" s="191"/>
      <c r="N4" s="191"/>
    </row>
    <row r="5" spans="1:15" s="9" customFormat="1" ht="23.25" customHeight="1">
      <c r="A5" s="117"/>
      <c r="B5" s="88"/>
      <c r="C5" s="88"/>
      <c r="D5" s="88"/>
      <c r="E5" s="88"/>
      <c r="F5" s="88"/>
      <c r="G5" s="88"/>
      <c r="H5" s="88"/>
      <c r="I5" s="88"/>
      <c r="J5" s="88"/>
      <c r="K5" s="120"/>
      <c r="L5" s="120"/>
      <c r="M5" s="169"/>
      <c r="N5" s="169"/>
    </row>
    <row r="6" spans="1:15" ht="48.75" customHeight="1">
      <c r="A6" s="192" t="s">
        <v>1185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  <c r="N6" s="193"/>
    </row>
    <row r="7" spans="1:15" ht="15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57"/>
      <c r="M7" s="121"/>
      <c r="N7" s="122"/>
    </row>
    <row r="8" spans="1:15" ht="57" customHeight="1">
      <c r="A8" s="194" t="s">
        <v>558</v>
      </c>
      <c r="B8" s="196" t="s">
        <v>875</v>
      </c>
      <c r="C8" s="198" t="s">
        <v>561</v>
      </c>
      <c r="D8" s="123"/>
      <c r="E8" s="123"/>
      <c r="F8" s="123"/>
      <c r="G8" s="123"/>
      <c r="H8" s="124"/>
      <c r="I8" s="124"/>
      <c r="J8" s="124"/>
      <c r="K8" s="124" t="s">
        <v>876</v>
      </c>
      <c r="L8" s="200" t="s">
        <v>877</v>
      </c>
      <c r="M8" s="201"/>
      <c r="N8" s="202"/>
    </row>
    <row r="9" spans="1:15" ht="35.25" customHeight="1">
      <c r="A9" s="195"/>
      <c r="B9" s="197"/>
      <c r="C9" s="199"/>
      <c r="D9" s="123"/>
      <c r="E9" s="123"/>
      <c r="F9" s="123"/>
      <c r="G9" s="123"/>
      <c r="H9" s="124"/>
      <c r="I9" s="124"/>
      <c r="J9" s="124"/>
      <c r="K9" s="124"/>
      <c r="L9" s="179" t="s">
        <v>1175</v>
      </c>
      <c r="M9" s="180" t="s">
        <v>1176</v>
      </c>
      <c r="N9" s="180" t="s">
        <v>1184</v>
      </c>
    </row>
    <row r="10" spans="1:15">
      <c r="A10" s="125" t="s">
        <v>586</v>
      </c>
      <c r="B10" s="126" t="s">
        <v>587</v>
      </c>
      <c r="C10" s="125" t="s">
        <v>588</v>
      </c>
      <c r="D10" s="125"/>
      <c r="E10" s="125"/>
      <c r="F10" s="125"/>
      <c r="G10" s="125"/>
      <c r="H10" s="125"/>
      <c r="I10" s="125"/>
      <c r="J10" s="125"/>
      <c r="K10" s="127">
        <v>7</v>
      </c>
      <c r="L10" s="92">
        <v>4</v>
      </c>
      <c r="M10" s="92">
        <v>5</v>
      </c>
      <c r="N10" s="92">
        <v>6</v>
      </c>
    </row>
    <row r="11" spans="1:15" s="12" customFormat="1" ht="46.5" customHeight="1">
      <c r="A11" s="94" t="s">
        <v>586</v>
      </c>
      <c r="B11" s="79" t="s">
        <v>195</v>
      </c>
      <c r="C11" s="58" t="s">
        <v>413</v>
      </c>
      <c r="D11" s="94"/>
      <c r="E11" s="94"/>
      <c r="F11" s="94"/>
      <c r="G11" s="94"/>
      <c r="H11" s="94"/>
      <c r="I11" s="94"/>
      <c r="J11" s="94"/>
      <c r="K11" s="128"/>
      <c r="L11" s="82">
        <f>'пр 4'!G98</f>
        <v>41000</v>
      </c>
      <c r="M11" s="82">
        <f>'пр 4'!H98</f>
        <v>30000</v>
      </c>
      <c r="N11" s="82">
        <f>M11/L11*100</f>
        <v>73.170731707317074</v>
      </c>
    </row>
    <row r="12" spans="1:15" s="12" customFormat="1" ht="51.75" customHeight="1">
      <c r="A12" s="94" t="s">
        <v>587</v>
      </c>
      <c r="B12" s="79" t="s">
        <v>202</v>
      </c>
      <c r="C12" s="58" t="s">
        <v>448</v>
      </c>
      <c r="D12" s="94"/>
      <c r="E12" s="94"/>
      <c r="F12" s="94"/>
      <c r="G12" s="94"/>
      <c r="H12" s="94"/>
      <c r="I12" s="94"/>
      <c r="J12" s="94"/>
      <c r="K12" s="128"/>
      <c r="L12" s="82">
        <f>L13+L14</f>
        <v>1851725.6</v>
      </c>
      <c r="M12" s="82">
        <f>M13+M14</f>
        <v>1612689.6</v>
      </c>
      <c r="N12" s="82">
        <f t="shared" ref="N12:N73" si="0">M12/L12*100</f>
        <v>87.091175928010074</v>
      </c>
    </row>
    <row r="13" spans="1:15" s="12" customFormat="1" ht="39" customHeight="1">
      <c r="A13" s="94" t="s">
        <v>588</v>
      </c>
      <c r="B13" s="80" t="s">
        <v>203</v>
      </c>
      <c r="C13" s="58" t="s">
        <v>449</v>
      </c>
      <c r="D13" s="94"/>
      <c r="E13" s="94"/>
      <c r="F13" s="94"/>
      <c r="G13" s="94"/>
      <c r="H13" s="94"/>
      <c r="I13" s="94"/>
      <c r="J13" s="94"/>
      <c r="K13" s="128"/>
      <c r="L13" s="172">
        <f>'пр 4'!G291</f>
        <v>1546725.6</v>
      </c>
      <c r="M13" s="172">
        <f>'пр 4'!H291</f>
        <v>1546725.6</v>
      </c>
      <c r="N13" s="82">
        <f t="shared" si="0"/>
        <v>100</v>
      </c>
    </row>
    <row r="14" spans="1:15" s="12" customFormat="1" ht="72" customHeight="1">
      <c r="A14" s="94" t="s">
        <v>589</v>
      </c>
      <c r="B14" s="79" t="s">
        <v>204</v>
      </c>
      <c r="C14" s="58" t="s">
        <v>450</v>
      </c>
      <c r="D14" s="94"/>
      <c r="E14" s="94"/>
      <c r="F14" s="94"/>
      <c r="G14" s="94"/>
      <c r="H14" s="94"/>
      <c r="I14" s="94"/>
      <c r="J14" s="94"/>
      <c r="K14" s="128"/>
      <c r="L14" s="172">
        <f>'пр 4'!G272+'пр 4'!G301</f>
        <v>305000</v>
      </c>
      <c r="M14" s="172">
        <f>'пр 4'!H272+'пр 4'!H301</f>
        <v>65964</v>
      </c>
      <c r="N14" s="82">
        <f t="shared" si="0"/>
        <v>21.627540983606558</v>
      </c>
    </row>
    <row r="15" spans="1:15" s="12" customFormat="1" ht="56.25" customHeight="1">
      <c r="A15" s="94" t="s">
        <v>590</v>
      </c>
      <c r="B15" s="79" t="s">
        <v>1041</v>
      </c>
      <c r="C15" s="58" t="s">
        <v>433</v>
      </c>
      <c r="D15" s="94"/>
      <c r="E15" s="94"/>
      <c r="F15" s="94"/>
      <c r="G15" s="94"/>
      <c r="H15" s="94"/>
      <c r="I15" s="94"/>
      <c r="J15" s="94"/>
      <c r="K15" s="128"/>
      <c r="L15" s="82">
        <f>SUM(L16:L21)</f>
        <v>61577770.239999995</v>
      </c>
      <c r="M15" s="82">
        <f>SUM(M16:M21)</f>
        <v>24683110.59</v>
      </c>
      <c r="N15" s="82">
        <f t="shared" si="0"/>
        <v>40.084450108857986</v>
      </c>
      <c r="O15" s="129"/>
    </row>
    <row r="16" spans="1:15" s="12" customFormat="1" ht="47.25" customHeight="1">
      <c r="A16" s="94" t="s">
        <v>591</v>
      </c>
      <c r="B16" s="79" t="s">
        <v>1035</v>
      </c>
      <c r="C16" s="58" t="s">
        <v>434</v>
      </c>
      <c r="D16" s="94"/>
      <c r="E16" s="94"/>
      <c r="F16" s="94"/>
      <c r="G16" s="94"/>
      <c r="H16" s="94"/>
      <c r="I16" s="94"/>
      <c r="J16" s="94"/>
      <c r="K16" s="128"/>
      <c r="L16" s="67">
        <f>'пр 4'!G185</f>
        <v>1310480.28</v>
      </c>
      <c r="M16" s="67">
        <f>'пр 4'!H185</f>
        <v>769634.47</v>
      </c>
      <c r="N16" s="82">
        <f t="shared" si="0"/>
        <v>58.729191254980194</v>
      </c>
    </row>
    <row r="17" spans="1:14" s="12" customFormat="1" ht="54.75" customHeight="1">
      <c r="A17" s="94" t="s">
        <v>602</v>
      </c>
      <c r="B17" s="79" t="s">
        <v>1038</v>
      </c>
      <c r="C17" s="58" t="s">
        <v>437</v>
      </c>
      <c r="D17" s="94"/>
      <c r="E17" s="94"/>
      <c r="F17" s="94"/>
      <c r="G17" s="94"/>
      <c r="H17" s="94"/>
      <c r="I17" s="94"/>
      <c r="J17" s="94"/>
      <c r="K17" s="128"/>
      <c r="L17" s="67">
        <f>'пр 4'!G221</f>
        <v>18853019.66</v>
      </c>
      <c r="M17" s="67">
        <f>'пр 4'!H221</f>
        <v>12993990.77</v>
      </c>
      <c r="N17" s="82">
        <f t="shared" si="0"/>
        <v>68.922597039290409</v>
      </c>
    </row>
    <row r="18" spans="1:14" s="12" customFormat="1" ht="53.25" customHeight="1">
      <c r="A18" s="94" t="s">
        <v>603</v>
      </c>
      <c r="B18" s="80" t="s">
        <v>1039</v>
      </c>
      <c r="C18" s="58" t="s">
        <v>442</v>
      </c>
      <c r="D18" s="94"/>
      <c r="E18" s="94"/>
      <c r="F18" s="94"/>
      <c r="G18" s="94"/>
      <c r="H18" s="94"/>
      <c r="I18" s="94"/>
      <c r="J18" s="94"/>
      <c r="K18" s="128"/>
      <c r="L18" s="67">
        <f>'пр 4'!G238</f>
        <v>1568673</v>
      </c>
      <c r="M18" s="67">
        <f>'пр 4'!H238</f>
        <v>0</v>
      </c>
      <c r="N18" s="82">
        <f t="shared" si="0"/>
        <v>0</v>
      </c>
    </row>
    <row r="19" spans="1:14" s="12" customFormat="1" ht="56.25" customHeight="1">
      <c r="A19" s="94" t="s">
        <v>605</v>
      </c>
      <c r="B19" s="80" t="s">
        <v>1037</v>
      </c>
      <c r="C19" s="58" t="s">
        <v>436</v>
      </c>
      <c r="D19" s="94"/>
      <c r="E19" s="94"/>
      <c r="F19" s="94"/>
      <c r="G19" s="94"/>
      <c r="H19" s="94"/>
      <c r="I19" s="94"/>
      <c r="J19" s="94"/>
      <c r="K19" s="128"/>
      <c r="L19" s="67">
        <f>'пр 4'!G192</f>
        <v>5588507.75</v>
      </c>
      <c r="M19" s="67">
        <f>'пр 4'!H192</f>
        <v>0</v>
      </c>
      <c r="N19" s="82">
        <f t="shared" si="0"/>
        <v>0</v>
      </c>
    </row>
    <row r="20" spans="1:14" s="12" customFormat="1" ht="58.5" customHeight="1">
      <c r="A20" s="94" t="s">
        <v>606</v>
      </c>
      <c r="B20" s="80" t="s">
        <v>187</v>
      </c>
      <c r="C20" s="58" t="s">
        <v>714</v>
      </c>
      <c r="D20" s="94"/>
      <c r="E20" s="94"/>
      <c r="F20" s="94"/>
      <c r="G20" s="94"/>
      <c r="H20" s="94"/>
      <c r="I20" s="94"/>
      <c r="J20" s="94"/>
      <c r="K20" s="128"/>
      <c r="L20" s="67">
        <f>'пр 4'!G201</f>
        <v>33185026.390000001</v>
      </c>
      <c r="M20" s="67">
        <f>'пр 4'!H201</f>
        <v>10919485.35</v>
      </c>
      <c r="N20" s="82">
        <f t="shared" si="0"/>
        <v>32.904856611144609</v>
      </c>
    </row>
    <row r="21" spans="1:14" s="12" customFormat="1" ht="31.5" customHeight="1">
      <c r="A21" s="94" t="s">
        <v>609</v>
      </c>
      <c r="B21" s="70" t="s">
        <v>1052</v>
      </c>
      <c r="C21" s="65" t="s">
        <v>1053</v>
      </c>
      <c r="D21" s="94"/>
      <c r="E21" s="94"/>
      <c r="F21" s="94"/>
      <c r="G21" s="94"/>
      <c r="H21" s="94"/>
      <c r="I21" s="94"/>
      <c r="J21" s="94"/>
      <c r="K21" s="128"/>
      <c r="L21" s="67">
        <f>'пр 4'!G209</f>
        <v>1072063.1599999999</v>
      </c>
      <c r="M21" s="67">
        <f>'пр 4'!H209</f>
        <v>0</v>
      </c>
      <c r="N21" s="82">
        <f t="shared" si="0"/>
        <v>0</v>
      </c>
    </row>
    <row r="22" spans="1:14" s="12" customFormat="1" ht="41.25" customHeight="1">
      <c r="A22" s="94" t="s">
        <v>610</v>
      </c>
      <c r="B22" s="79" t="s">
        <v>1029</v>
      </c>
      <c r="C22" s="58" t="s">
        <v>422</v>
      </c>
      <c r="D22" s="94"/>
      <c r="E22" s="94"/>
      <c r="F22" s="94"/>
      <c r="G22" s="94"/>
      <c r="H22" s="94"/>
      <c r="I22" s="94"/>
      <c r="J22" s="94"/>
      <c r="K22" s="128"/>
      <c r="L22" s="82">
        <f>L23+L24</f>
        <v>58746033.020000003</v>
      </c>
      <c r="M22" s="82">
        <f>M23+M24</f>
        <v>4389600</v>
      </c>
      <c r="N22" s="82">
        <f t="shared" si="0"/>
        <v>7.4721641178827625</v>
      </c>
    </row>
    <row r="23" spans="1:14" s="12" customFormat="1" ht="34.5" customHeight="1">
      <c r="A23" s="94" t="s">
        <v>611</v>
      </c>
      <c r="B23" s="80" t="s">
        <v>1030</v>
      </c>
      <c r="C23" s="58" t="s">
        <v>423</v>
      </c>
      <c r="D23" s="94"/>
      <c r="E23" s="94"/>
      <c r="F23" s="94"/>
      <c r="G23" s="94"/>
      <c r="H23" s="94"/>
      <c r="I23" s="94"/>
      <c r="J23" s="94"/>
      <c r="K23" s="128"/>
      <c r="L23" s="67">
        <f>'пр 4'!G135+'пр 4'!G140</f>
        <v>57901343.520000003</v>
      </c>
      <c r="M23" s="67">
        <f>'пр 4'!H135+'пр 4'!H140</f>
        <v>4389600</v>
      </c>
      <c r="N23" s="82">
        <f t="shared" si="0"/>
        <v>7.5811712356618557</v>
      </c>
    </row>
    <row r="24" spans="1:14" s="12" customFormat="1" ht="43.5" customHeight="1">
      <c r="A24" s="94" t="s">
        <v>613</v>
      </c>
      <c r="B24" s="80" t="s">
        <v>1031</v>
      </c>
      <c r="C24" s="81" t="s">
        <v>924</v>
      </c>
      <c r="D24" s="94"/>
      <c r="E24" s="94"/>
      <c r="F24" s="94"/>
      <c r="G24" s="94"/>
      <c r="H24" s="94"/>
      <c r="I24" s="94"/>
      <c r="J24" s="94"/>
      <c r="K24" s="128"/>
      <c r="L24" s="67">
        <f>'пр 4'!G150</f>
        <v>844689.5</v>
      </c>
      <c r="M24" s="67">
        <f>'пр 4'!H150</f>
        <v>0</v>
      </c>
      <c r="N24" s="82">
        <f t="shared" si="0"/>
        <v>0</v>
      </c>
    </row>
    <row r="25" spans="1:14" s="12" customFormat="1" ht="57.75" customHeight="1">
      <c r="A25" s="94" t="s">
        <v>614</v>
      </c>
      <c r="B25" s="79" t="s">
        <v>1021</v>
      </c>
      <c r="C25" s="58" t="s">
        <v>398</v>
      </c>
      <c r="D25" s="94"/>
      <c r="E25" s="94"/>
      <c r="F25" s="94"/>
      <c r="G25" s="94"/>
      <c r="H25" s="94"/>
      <c r="I25" s="94"/>
      <c r="J25" s="94"/>
      <c r="K25" s="128"/>
      <c r="L25" s="82">
        <f>SUM(L26:L28)</f>
        <v>2826153</v>
      </c>
      <c r="M25" s="82">
        <f>SUM(M26:M28)</f>
        <v>476785.3</v>
      </c>
      <c r="N25" s="82">
        <f t="shared" si="0"/>
        <v>16.870470211626902</v>
      </c>
    </row>
    <row r="26" spans="1:14" s="12" customFormat="1" ht="56.25" customHeight="1">
      <c r="A26" s="94" t="s">
        <v>617</v>
      </c>
      <c r="B26" s="79" t="s">
        <v>1022</v>
      </c>
      <c r="C26" s="58" t="s">
        <v>399</v>
      </c>
      <c r="D26" s="94"/>
      <c r="E26" s="94"/>
      <c r="F26" s="94"/>
      <c r="G26" s="94"/>
      <c r="H26" s="94"/>
      <c r="I26" s="94"/>
      <c r="J26" s="94"/>
      <c r="K26" s="128"/>
      <c r="L26" s="172">
        <f>'пр 4'!G32</f>
        <v>2032916</v>
      </c>
      <c r="M26" s="172">
        <f>'пр 4'!H32</f>
        <v>476785.3</v>
      </c>
      <c r="N26" s="82">
        <f t="shared" si="0"/>
        <v>23.453271064815269</v>
      </c>
    </row>
    <row r="27" spans="1:14" s="12" customFormat="1" ht="43.5" customHeight="1">
      <c r="A27" s="94" t="s">
        <v>618</v>
      </c>
      <c r="B27" s="79" t="s">
        <v>149</v>
      </c>
      <c r="C27" s="58" t="s">
        <v>428</v>
      </c>
      <c r="D27" s="94"/>
      <c r="E27" s="94"/>
      <c r="F27" s="94"/>
      <c r="G27" s="94"/>
      <c r="H27" s="94"/>
      <c r="I27" s="94"/>
      <c r="J27" s="94"/>
      <c r="K27" s="128"/>
      <c r="L27" s="172">
        <f>'пр 4'!G165</f>
        <v>188237</v>
      </c>
      <c r="M27" s="172">
        <f>'пр 4'!H165</f>
        <v>0</v>
      </c>
      <c r="N27" s="82">
        <f t="shared" si="0"/>
        <v>0</v>
      </c>
    </row>
    <row r="28" spans="1:14" s="12" customFormat="1" ht="38.25" customHeight="1">
      <c r="A28" s="94" t="s">
        <v>619</v>
      </c>
      <c r="B28" s="79" t="s">
        <v>1033</v>
      </c>
      <c r="C28" s="58" t="s">
        <v>431</v>
      </c>
      <c r="D28" s="94"/>
      <c r="E28" s="94"/>
      <c r="F28" s="94"/>
      <c r="G28" s="94"/>
      <c r="H28" s="94"/>
      <c r="I28" s="94"/>
      <c r="J28" s="94"/>
      <c r="K28" s="128"/>
      <c r="L28" s="172">
        <f>'пр 4'!G170</f>
        <v>605000</v>
      </c>
      <c r="M28" s="172">
        <f>'пр 4'!H170</f>
        <v>0</v>
      </c>
      <c r="N28" s="82">
        <f t="shared" si="0"/>
        <v>0</v>
      </c>
    </row>
    <row r="29" spans="1:14" s="12" customFormat="1" ht="42.75" customHeight="1">
      <c r="A29" s="94" t="s">
        <v>620</v>
      </c>
      <c r="B29" s="79" t="s">
        <v>1023</v>
      </c>
      <c r="C29" s="58" t="s">
        <v>400</v>
      </c>
      <c r="D29" s="94"/>
      <c r="E29" s="94"/>
      <c r="F29" s="94"/>
      <c r="G29" s="94"/>
      <c r="H29" s="94"/>
      <c r="I29" s="94"/>
      <c r="J29" s="94"/>
      <c r="K29" s="128"/>
      <c r="L29" s="82">
        <f>SUM(L30:L33)</f>
        <v>13900062</v>
      </c>
      <c r="M29" s="82">
        <f>SUM(M30:M33)</f>
        <v>6307496.0500000007</v>
      </c>
      <c r="N29" s="82">
        <f t="shared" si="0"/>
        <v>45.37746702137013</v>
      </c>
    </row>
    <row r="30" spans="1:14" s="12" customFormat="1" ht="33" customHeight="1">
      <c r="A30" s="94" t="s">
        <v>621</v>
      </c>
      <c r="B30" s="79" t="s">
        <v>169</v>
      </c>
      <c r="C30" s="58" t="s">
        <v>401</v>
      </c>
      <c r="D30" s="94"/>
      <c r="E30" s="94"/>
      <c r="F30" s="94"/>
      <c r="G30" s="94"/>
      <c r="H30" s="94"/>
      <c r="I30" s="94"/>
      <c r="J30" s="94"/>
      <c r="K30" s="128"/>
      <c r="L30" s="67">
        <f>'пр 4'!G40</f>
        <v>50000</v>
      </c>
      <c r="M30" s="67">
        <f>'пр 4'!H40</f>
        <v>50000</v>
      </c>
      <c r="N30" s="82">
        <f t="shared" si="0"/>
        <v>100</v>
      </c>
    </row>
    <row r="31" spans="1:14" s="12" customFormat="1" ht="33" customHeight="1">
      <c r="A31" s="94" t="s">
        <v>622</v>
      </c>
      <c r="B31" s="79" t="s">
        <v>141</v>
      </c>
      <c r="C31" s="58" t="s">
        <v>402</v>
      </c>
      <c r="D31" s="94"/>
      <c r="E31" s="94"/>
      <c r="F31" s="94"/>
      <c r="G31" s="94"/>
      <c r="H31" s="94"/>
      <c r="I31" s="94"/>
      <c r="J31" s="94"/>
      <c r="K31" s="128"/>
      <c r="L31" s="67">
        <f>'пр 4'!G43</f>
        <v>115400</v>
      </c>
      <c r="M31" s="67">
        <f>'пр 4'!H43</f>
        <v>40518.42</v>
      </c>
      <c r="N31" s="82">
        <f t="shared" si="0"/>
        <v>35.111282495667247</v>
      </c>
    </row>
    <row r="32" spans="1:14" s="12" customFormat="1" ht="39.75" customHeight="1">
      <c r="A32" s="94" t="s">
        <v>625</v>
      </c>
      <c r="B32" s="79" t="s">
        <v>181</v>
      </c>
      <c r="C32" s="58" t="s">
        <v>403</v>
      </c>
      <c r="D32" s="94"/>
      <c r="E32" s="94"/>
      <c r="F32" s="94"/>
      <c r="G32" s="94"/>
      <c r="H32" s="94"/>
      <c r="I32" s="94"/>
      <c r="J32" s="94"/>
      <c r="K32" s="128"/>
      <c r="L32" s="67">
        <f>'пр 4'!G49</f>
        <v>5652817</v>
      </c>
      <c r="M32" s="67">
        <f>'пр 4'!H49</f>
        <v>2791132.68</v>
      </c>
      <c r="N32" s="82">
        <f t="shared" si="0"/>
        <v>49.375960339773961</v>
      </c>
    </row>
    <row r="33" spans="1:15" s="12" customFormat="1" ht="58.5" customHeight="1">
      <c r="A33" s="94" t="s">
        <v>626</v>
      </c>
      <c r="B33" s="79" t="s">
        <v>143</v>
      </c>
      <c r="C33" s="58" t="s">
        <v>405</v>
      </c>
      <c r="D33" s="94"/>
      <c r="E33" s="94"/>
      <c r="F33" s="94"/>
      <c r="G33" s="94"/>
      <c r="H33" s="94"/>
      <c r="I33" s="94"/>
      <c r="J33" s="94"/>
      <c r="K33" s="128"/>
      <c r="L33" s="67">
        <f>'пр 4'!G52+'пр 4'!G323</f>
        <v>8081845</v>
      </c>
      <c r="M33" s="67">
        <f>'пр 4'!H52+'пр 4'!H323</f>
        <v>3425844.95</v>
      </c>
      <c r="N33" s="82">
        <f t="shared" si="0"/>
        <v>42.389391902467814</v>
      </c>
    </row>
    <row r="34" spans="1:15" s="12" customFormat="1" ht="96.75" customHeight="1">
      <c r="A34" s="94" t="s">
        <v>627</v>
      </c>
      <c r="B34" s="74" t="s">
        <v>936</v>
      </c>
      <c r="C34" s="58" t="s">
        <v>407</v>
      </c>
      <c r="D34" s="94"/>
      <c r="E34" s="94"/>
      <c r="F34" s="94"/>
      <c r="G34" s="94"/>
      <c r="H34" s="94"/>
      <c r="I34" s="94"/>
      <c r="J34" s="94"/>
      <c r="K34" s="128"/>
      <c r="L34" s="82">
        <f>L35+L36</f>
        <v>11281000</v>
      </c>
      <c r="M34" s="82">
        <f>M35+M36</f>
        <v>5592426.0199999996</v>
      </c>
      <c r="N34" s="82">
        <f t="shared" si="0"/>
        <v>49.573850013296692</v>
      </c>
    </row>
    <row r="35" spans="1:15" s="12" customFormat="1" ht="56.25" customHeight="1">
      <c r="A35" s="94" t="s">
        <v>628</v>
      </c>
      <c r="B35" s="66" t="s">
        <v>937</v>
      </c>
      <c r="C35" s="58" t="s">
        <v>408</v>
      </c>
      <c r="D35" s="94"/>
      <c r="E35" s="94"/>
      <c r="F35" s="94"/>
      <c r="G35" s="94"/>
      <c r="H35" s="94"/>
      <c r="I35" s="94"/>
      <c r="J35" s="94"/>
      <c r="K35" s="128"/>
      <c r="L35" s="67">
        <f>'пр 4'!G74+'пр 4'!G79</f>
        <v>10808000</v>
      </c>
      <c r="M35" s="67">
        <f>'пр 4'!H74+'пр 4'!H79</f>
        <v>5592426.0199999996</v>
      </c>
      <c r="N35" s="82">
        <f t="shared" si="0"/>
        <v>51.74339396743153</v>
      </c>
    </row>
    <row r="36" spans="1:15" s="12" customFormat="1" ht="43.5" customHeight="1">
      <c r="A36" s="94" t="s">
        <v>629</v>
      </c>
      <c r="B36" s="79" t="s">
        <v>145</v>
      </c>
      <c r="C36" s="58" t="s">
        <v>411</v>
      </c>
      <c r="D36" s="94"/>
      <c r="E36" s="94"/>
      <c r="F36" s="94"/>
      <c r="G36" s="94"/>
      <c r="H36" s="94"/>
      <c r="I36" s="94"/>
      <c r="J36" s="94"/>
      <c r="K36" s="128"/>
      <c r="L36" s="67">
        <f>'пр 4'!G88</f>
        <v>473000</v>
      </c>
      <c r="M36" s="67">
        <f>'пр 4'!H88</f>
        <v>0</v>
      </c>
      <c r="N36" s="82">
        <f t="shared" si="0"/>
        <v>0</v>
      </c>
    </row>
    <row r="37" spans="1:15" s="12" customFormat="1" ht="38.25" customHeight="1">
      <c r="A37" s="94" t="s">
        <v>632</v>
      </c>
      <c r="B37" s="79" t="s">
        <v>171</v>
      </c>
      <c r="C37" s="58" t="s">
        <v>458</v>
      </c>
      <c r="D37" s="94"/>
      <c r="E37" s="94"/>
      <c r="F37" s="94"/>
      <c r="G37" s="94"/>
      <c r="H37" s="94"/>
      <c r="I37" s="94"/>
      <c r="J37" s="94"/>
      <c r="K37" s="128"/>
      <c r="L37" s="82">
        <f>SUM(L38:L43)</f>
        <v>438874375.92000002</v>
      </c>
      <c r="M37" s="82">
        <f>SUM(M38:M43)</f>
        <v>219149200.16</v>
      </c>
      <c r="N37" s="82">
        <f t="shared" si="0"/>
        <v>49.934380356703144</v>
      </c>
    </row>
    <row r="38" spans="1:15" s="12" customFormat="1" ht="35.25" customHeight="1">
      <c r="A38" s="94" t="s">
        <v>633</v>
      </c>
      <c r="B38" s="79" t="s">
        <v>113</v>
      </c>
      <c r="C38" s="58" t="s">
        <v>459</v>
      </c>
      <c r="D38" s="94"/>
      <c r="E38" s="94"/>
      <c r="F38" s="94"/>
      <c r="G38" s="94"/>
      <c r="H38" s="94"/>
      <c r="I38" s="94"/>
      <c r="J38" s="94"/>
      <c r="K38" s="128"/>
      <c r="L38" s="82">
        <f>'пр 4'!G330</f>
        <v>126489601</v>
      </c>
      <c r="M38" s="82">
        <f>'пр 4'!H330</f>
        <v>63526000</v>
      </c>
      <c r="N38" s="82">
        <f t="shared" si="0"/>
        <v>50.222310370004251</v>
      </c>
    </row>
    <row r="39" spans="1:15" s="12" customFormat="1" ht="39" customHeight="1">
      <c r="A39" s="94" t="s">
        <v>634</v>
      </c>
      <c r="B39" s="79" t="s">
        <v>249</v>
      </c>
      <c r="C39" s="58" t="s">
        <v>463</v>
      </c>
      <c r="D39" s="94"/>
      <c r="E39" s="94"/>
      <c r="F39" s="94"/>
      <c r="G39" s="94"/>
      <c r="H39" s="94"/>
      <c r="I39" s="94"/>
      <c r="J39" s="94"/>
      <c r="K39" s="128"/>
      <c r="L39" s="67">
        <f>'пр 4'!G340+'пр 4'!G374+'пр 4'!G390+'пр 4'!G424</f>
        <v>228358038.84</v>
      </c>
      <c r="M39" s="67">
        <f>'пр 4'!H340+'пр 4'!H374+'пр 4'!H390+'пр 4'!H424</f>
        <v>125461173.31999999</v>
      </c>
      <c r="N39" s="82">
        <f t="shared" si="0"/>
        <v>54.940554734709771</v>
      </c>
    </row>
    <row r="40" spans="1:15" s="12" customFormat="1" ht="58.5" customHeight="1">
      <c r="A40" s="94" t="s">
        <v>636</v>
      </c>
      <c r="B40" s="79" t="s">
        <v>189</v>
      </c>
      <c r="C40" s="58" t="s">
        <v>465</v>
      </c>
      <c r="D40" s="94"/>
      <c r="E40" s="94"/>
      <c r="F40" s="94"/>
      <c r="G40" s="94"/>
      <c r="H40" s="94"/>
      <c r="I40" s="94"/>
      <c r="J40" s="94"/>
      <c r="K40" s="128"/>
      <c r="L40" s="68">
        <f>'пр 4'!G377</f>
        <v>19014943</v>
      </c>
      <c r="M40" s="68">
        <f>'пр 4'!H377</f>
        <v>11666599</v>
      </c>
      <c r="N40" s="82">
        <f t="shared" si="0"/>
        <v>61.354898618418154</v>
      </c>
    </row>
    <row r="41" spans="1:15" s="12" customFormat="1" ht="48.75" customHeight="1">
      <c r="A41" s="94" t="s">
        <v>637</v>
      </c>
      <c r="B41" s="79" t="s">
        <v>155</v>
      </c>
      <c r="C41" s="58" t="s">
        <v>462</v>
      </c>
      <c r="D41" s="94"/>
      <c r="E41" s="94"/>
      <c r="F41" s="94"/>
      <c r="G41" s="94"/>
      <c r="H41" s="94"/>
      <c r="I41" s="94"/>
      <c r="J41" s="94"/>
      <c r="K41" s="128"/>
      <c r="L41" s="82">
        <f>'пр 4'!G394</f>
        <v>16741693</v>
      </c>
      <c r="M41" s="82">
        <f>'пр 4'!H394</f>
        <v>12100340</v>
      </c>
      <c r="N41" s="82">
        <f t="shared" si="0"/>
        <v>72.276680739516607</v>
      </c>
      <c r="O41" s="130"/>
    </row>
    <row r="42" spans="1:15" s="12" customFormat="1" ht="47.25" customHeight="1">
      <c r="A42" s="94" t="s">
        <v>638</v>
      </c>
      <c r="B42" s="79" t="s">
        <v>922</v>
      </c>
      <c r="C42" s="58" t="s">
        <v>467</v>
      </c>
      <c r="D42" s="94"/>
      <c r="E42" s="94"/>
      <c r="F42" s="94"/>
      <c r="G42" s="94"/>
      <c r="H42" s="94"/>
      <c r="I42" s="94"/>
      <c r="J42" s="94"/>
      <c r="K42" s="128"/>
      <c r="L42" s="82">
        <f>'пр 4'!G369</f>
        <v>28702230</v>
      </c>
      <c r="M42" s="82">
        <f>'пр 4'!H369</f>
        <v>15000</v>
      </c>
      <c r="N42" s="82">
        <f t="shared" si="0"/>
        <v>5.2260747684064968E-2</v>
      </c>
    </row>
    <row r="43" spans="1:15" s="12" customFormat="1" ht="50.25" customHeight="1">
      <c r="A43" s="94" t="s">
        <v>639</v>
      </c>
      <c r="B43" s="79" t="s">
        <v>184</v>
      </c>
      <c r="C43" s="58" t="s">
        <v>182</v>
      </c>
      <c r="D43" s="94"/>
      <c r="E43" s="94"/>
      <c r="F43" s="94"/>
      <c r="G43" s="94"/>
      <c r="H43" s="94"/>
      <c r="I43" s="94"/>
      <c r="J43" s="94"/>
      <c r="K43" s="128"/>
      <c r="L43" s="82">
        <f>'пр 4'!G408</f>
        <v>19567870.079999998</v>
      </c>
      <c r="M43" s="82">
        <f>'пр 4'!H408</f>
        <v>6380087.8399999999</v>
      </c>
      <c r="N43" s="82">
        <f t="shared" si="0"/>
        <v>32.604917213350589</v>
      </c>
    </row>
    <row r="44" spans="1:15" s="12" customFormat="1" ht="40.5" customHeight="1">
      <c r="A44" s="94" t="s">
        <v>640</v>
      </c>
      <c r="B44" s="79" t="s">
        <v>217</v>
      </c>
      <c r="C44" s="58" t="s">
        <v>468</v>
      </c>
      <c r="D44" s="94"/>
      <c r="E44" s="94"/>
      <c r="F44" s="94"/>
      <c r="G44" s="94"/>
      <c r="H44" s="94"/>
      <c r="I44" s="94"/>
      <c r="J44" s="94"/>
      <c r="K44" s="128"/>
      <c r="L44" s="82">
        <f>SUM(L45:L48)</f>
        <v>63136989.799999997</v>
      </c>
      <c r="M44" s="82">
        <f>SUM(M45:M48)</f>
        <v>32112543.789999999</v>
      </c>
      <c r="N44" s="82">
        <f t="shared" si="0"/>
        <v>50.861695959410469</v>
      </c>
    </row>
    <row r="45" spans="1:15" s="12" customFormat="1" ht="33" customHeight="1">
      <c r="A45" s="94" t="s">
        <v>641</v>
      </c>
      <c r="B45" s="79" t="s">
        <v>172</v>
      </c>
      <c r="C45" s="58" t="s">
        <v>469</v>
      </c>
      <c r="D45" s="94"/>
      <c r="E45" s="94"/>
      <c r="F45" s="94"/>
      <c r="G45" s="94"/>
      <c r="H45" s="94"/>
      <c r="I45" s="94"/>
      <c r="J45" s="94"/>
      <c r="K45" s="128"/>
      <c r="L45" s="67">
        <f>'пр 4'!G431</f>
        <v>34759489</v>
      </c>
      <c r="M45" s="67">
        <f>'пр 4'!H432</f>
        <v>17618000</v>
      </c>
      <c r="N45" s="82">
        <f t="shared" si="0"/>
        <v>50.685440168582453</v>
      </c>
    </row>
    <row r="46" spans="1:15" s="12" customFormat="1" ht="27" customHeight="1">
      <c r="A46" s="94" t="s">
        <v>642</v>
      </c>
      <c r="B46" s="79" t="s">
        <v>173</v>
      </c>
      <c r="C46" s="58" t="s">
        <v>471</v>
      </c>
      <c r="D46" s="94"/>
      <c r="E46" s="94"/>
      <c r="F46" s="94"/>
      <c r="G46" s="94"/>
      <c r="H46" s="94"/>
      <c r="I46" s="94"/>
      <c r="J46" s="94"/>
      <c r="K46" s="128"/>
      <c r="L46" s="67">
        <f>'пр 4'!G436</f>
        <v>7983446</v>
      </c>
      <c r="M46" s="67">
        <f>'пр 4'!H436</f>
        <v>4117100</v>
      </c>
      <c r="N46" s="82">
        <f t="shared" si="0"/>
        <v>51.570462178863622</v>
      </c>
    </row>
    <row r="47" spans="1:15" s="12" customFormat="1" ht="32.25" customHeight="1">
      <c r="A47" s="94" t="s">
        <v>643</v>
      </c>
      <c r="B47" s="79" t="s">
        <v>174</v>
      </c>
      <c r="C47" s="58" t="s">
        <v>473</v>
      </c>
      <c r="D47" s="94"/>
      <c r="E47" s="94"/>
      <c r="F47" s="94"/>
      <c r="G47" s="94"/>
      <c r="H47" s="94"/>
      <c r="I47" s="94"/>
      <c r="J47" s="94"/>
      <c r="K47" s="128"/>
      <c r="L47" s="67">
        <f>'пр 4'!G441</f>
        <v>16618360</v>
      </c>
      <c r="M47" s="67">
        <f>'пр 4'!H441</f>
        <v>8911350</v>
      </c>
      <c r="N47" s="82">
        <f t="shared" si="0"/>
        <v>53.623522417374517</v>
      </c>
    </row>
    <row r="48" spans="1:15" s="12" customFormat="1" ht="51.75" customHeight="1">
      <c r="A48" s="94" t="s">
        <v>646</v>
      </c>
      <c r="B48" s="79" t="s">
        <v>218</v>
      </c>
      <c r="C48" s="58" t="s">
        <v>474</v>
      </c>
      <c r="D48" s="94"/>
      <c r="E48" s="94"/>
      <c r="F48" s="94"/>
      <c r="G48" s="94"/>
      <c r="H48" s="94"/>
      <c r="I48" s="94"/>
      <c r="J48" s="94"/>
      <c r="K48" s="128"/>
      <c r="L48" s="67">
        <f>'пр 4'!G450+'пр 4'!G455</f>
        <v>3775694.8</v>
      </c>
      <c r="M48" s="67">
        <f>'пр 4'!H450+'пр 4'!H455</f>
        <v>1466093.79</v>
      </c>
      <c r="N48" s="82">
        <f t="shared" si="0"/>
        <v>38.829774853624293</v>
      </c>
    </row>
    <row r="49" spans="1:14" s="12" customFormat="1" ht="55.5" customHeight="1">
      <c r="A49" s="94" t="s">
        <v>647</v>
      </c>
      <c r="B49" s="79" t="s">
        <v>1040</v>
      </c>
      <c r="C49" s="58" t="s">
        <v>475</v>
      </c>
      <c r="D49" s="94"/>
      <c r="E49" s="94"/>
      <c r="F49" s="94"/>
      <c r="G49" s="94"/>
      <c r="H49" s="94"/>
      <c r="I49" s="94"/>
      <c r="J49" s="94"/>
      <c r="K49" s="128"/>
      <c r="L49" s="82">
        <f>SUM(L50:L55)</f>
        <v>48556603</v>
      </c>
      <c r="M49" s="82">
        <f>SUM(M50:M55)</f>
        <v>19071208.489999998</v>
      </c>
      <c r="N49" s="82">
        <f t="shared" si="0"/>
        <v>39.276241153031236</v>
      </c>
    </row>
    <row r="50" spans="1:14" s="12" customFormat="1" ht="35.25" customHeight="1">
      <c r="A50" s="94" t="s">
        <v>649</v>
      </c>
      <c r="B50" s="79" t="s">
        <v>178</v>
      </c>
      <c r="C50" s="58" t="s">
        <v>484</v>
      </c>
      <c r="D50" s="94"/>
      <c r="E50" s="94"/>
      <c r="F50" s="94"/>
      <c r="G50" s="94"/>
      <c r="H50" s="94"/>
      <c r="I50" s="94"/>
      <c r="J50" s="94"/>
      <c r="K50" s="128"/>
      <c r="L50" s="67">
        <f>'пр 4'!G514</f>
        <v>24203743</v>
      </c>
      <c r="M50" s="67">
        <f>'пр 4'!H514</f>
        <v>6706500</v>
      </c>
      <c r="N50" s="82">
        <f t="shared" si="0"/>
        <v>27.708524255938432</v>
      </c>
    </row>
    <row r="51" spans="1:14" s="12" customFormat="1" ht="39" customHeight="1">
      <c r="A51" s="94" t="s">
        <v>652</v>
      </c>
      <c r="B51" s="79" t="s">
        <v>183</v>
      </c>
      <c r="C51" s="58" t="s">
        <v>476</v>
      </c>
      <c r="D51" s="94"/>
      <c r="E51" s="94"/>
      <c r="F51" s="94"/>
      <c r="G51" s="94"/>
      <c r="H51" s="94"/>
      <c r="I51" s="94"/>
      <c r="J51" s="94"/>
      <c r="K51" s="128"/>
      <c r="L51" s="82">
        <f>'пр 4'!G488+'пр 4'!G493</f>
        <v>21045203</v>
      </c>
      <c r="M51" s="82">
        <f>'пр 4'!H488+'пр 4'!H493</f>
        <v>10835700</v>
      </c>
      <c r="N51" s="82">
        <f t="shared" si="0"/>
        <v>51.487742836217834</v>
      </c>
    </row>
    <row r="52" spans="1:14" s="12" customFormat="1" ht="36.75" customHeight="1">
      <c r="A52" s="94" t="s">
        <v>655</v>
      </c>
      <c r="B52" s="79" t="s">
        <v>177</v>
      </c>
      <c r="C52" s="58" t="s">
        <v>477</v>
      </c>
      <c r="D52" s="94"/>
      <c r="E52" s="94"/>
      <c r="F52" s="94"/>
      <c r="G52" s="94"/>
      <c r="H52" s="94"/>
      <c r="I52" s="94"/>
      <c r="J52" s="94"/>
      <c r="K52" s="128"/>
      <c r="L52" s="82">
        <f>'пр 4'!G498</f>
        <v>31000</v>
      </c>
      <c r="M52" s="82">
        <f>'пр 4'!H498</f>
        <v>31000</v>
      </c>
      <c r="N52" s="82">
        <f t="shared" si="0"/>
        <v>100</v>
      </c>
    </row>
    <row r="53" spans="1:14" s="12" customFormat="1" ht="77.25" customHeight="1">
      <c r="A53" s="94" t="s">
        <v>656</v>
      </c>
      <c r="B53" s="79" t="s">
        <v>1042</v>
      </c>
      <c r="C53" s="58" t="s">
        <v>478</v>
      </c>
      <c r="D53" s="94"/>
      <c r="E53" s="94"/>
      <c r="F53" s="94"/>
      <c r="G53" s="94"/>
      <c r="H53" s="94"/>
      <c r="I53" s="94"/>
      <c r="J53" s="94"/>
      <c r="K53" s="128"/>
      <c r="L53" s="82">
        <f>'пр 4'!G527</f>
        <v>3176657</v>
      </c>
      <c r="M53" s="82">
        <f>'пр 4'!H527</f>
        <v>1482438.49</v>
      </c>
      <c r="N53" s="82">
        <f t="shared" si="0"/>
        <v>46.666621231061455</v>
      </c>
    </row>
    <row r="54" spans="1:14" s="12" customFormat="1" ht="42.75" customHeight="1">
      <c r="A54" s="94" t="s">
        <v>657</v>
      </c>
      <c r="B54" s="80" t="s">
        <v>518</v>
      </c>
      <c r="C54" s="58" t="s">
        <v>517</v>
      </c>
      <c r="D54" s="94"/>
      <c r="E54" s="94"/>
      <c r="F54" s="94"/>
      <c r="G54" s="94"/>
      <c r="H54" s="94"/>
      <c r="I54" s="94"/>
      <c r="J54" s="94"/>
      <c r="K54" s="128"/>
      <c r="L54" s="82">
        <f>'пр 4'!G501</f>
        <v>55000</v>
      </c>
      <c r="M54" s="82">
        <f>'пр 4'!H501</f>
        <v>15570</v>
      </c>
      <c r="N54" s="82">
        <f t="shared" si="0"/>
        <v>28.309090909090912</v>
      </c>
    </row>
    <row r="55" spans="1:14" s="12" customFormat="1" ht="42.75" customHeight="1">
      <c r="A55" s="94" t="s">
        <v>659</v>
      </c>
      <c r="B55" s="70" t="s">
        <v>953</v>
      </c>
      <c r="C55" s="58" t="s">
        <v>954</v>
      </c>
      <c r="D55" s="94"/>
      <c r="E55" s="94"/>
      <c r="F55" s="94"/>
      <c r="G55" s="94"/>
      <c r="H55" s="94"/>
      <c r="I55" s="94"/>
      <c r="J55" s="94"/>
      <c r="K55" s="128"/>
      <c r="L55" s="82">
        <f>'пр 4'!G508</f>
        <v>45000</v>
      </c>
      <c r="M55" s="82">
        <f>'пр 4'!H508</f>
        <v>0</v>
      </c>
      <c r="N55" s="82">
        <f t="shared" si="0"/>
        <v>0</v>
      </c>
    </row>
    <row r="56" spans="1:14" s="12" customFormat="1" ht="43.5" customHeight="1">
      <c r="A56" s="94" t="s">
        <v>660</v>
      </c>
      <c r="B56" s="79" t="s">
        <v>221</v>
      </c>
      <c r="C56" s="58" t="s">
        <v>479</v>
      </c>
      <c r="D56" s="94"/>
      <c r="E56" s="94"/>
      <c r="F56" s="94"/>
      <c r="G56" s="94"/>
      <c r="H56" s="94"/>
      <c r="I56" s="94"/>
      <c r="J56" s="94"/>
      <c r="K56" s="128"/>
      <c r="L56" s="82">
        <f>L57+L58</f>
        <v>7391224</v>
      </c>
      <c r="M56" s="82">
        <f>M57+M58</f>
        <v>2643245.69</v>
      </c>
      <c r="N56" s="82">
        <f t="shared" si="0"/>
        <v>35.761948088706283</v>
      </c>
    </row>
    <row r="57" spans="1:14" s="12" customFormat="1" ht="27" customHeight="1">
      <c r="A57" s="94" t="s">
        <v>661</v>
      </c>
      <c r="B57" s="79" t="s">
        <v>175</v>
      </c>
      <c r="C57" s="58" t="s">
        <v>482</v>
      </c>
      <c r="D57" s="94"/>
      <c r="E57" s="94"/>
      <c r="F57" s="94"/>
      <c r="G57" s="94"/>
      <c r="H57" s="94"/>
      <c r="I57" s="94"/>
      <c r="J57" s="94"/>
      <c r="K57" s="128"/>
      <c r="L57" s="82">
        <f>'пр 4'!G549</f>
        <v>603100</v>
      </c>
      <c r="M57" s="82">
        <f>'пр 4'!H549</f>
        <v>514.41999999999996</v>
      </c>
      <c r="N57" s="82">
        <f t="shared" si="0"/>
        <v>8.5295970817443195E-2</v>
      </c>
    </row>
    <row r="58" spans="1:14" s="12" customFormat="1" ht="83.25" customHeight="1">
      <c r="A58" s="94" t="s">
        <v>662</v>
      </c>
      <c r="B58" s="79" t="s">
        <v>222</v>
      </c>
      <c r="C58" s="58" t="s">
        <v>480</v>
      </c>
      <c r="D58" s="94"/>
      <c r="E58" s="94"/>
      <c r="F58" s="94"/>
      <c r="G58" s="94"/>
      <c r="H58" s="94"/>
      <c r="I58" s="94"/>
      <c r="J58" s="94"/>
      <c r="K58" s="128"/>
      <c r="L58" s="82">
        <f>'пр 4'!G542</f>
        <v>6788124</v>
      </c>
      <c r="M58" s="82">
        <f>'пр 4'!H542</f>
        <v>2642731.27</v>
      </c>
      <c r="N58" s="82">
        <f t="shared" si="0"/>
        <v>38.931688195442511</v>
      </c>
    </row>
    <row r="59" spans="1:14" s="12" customFormat="1" ht="41.25" customHeight="1">
      <c r="A59" s="94" t="s">
        <v>663</v>
      </c>
      <c r="B59" s="79" t="s">
        <v>1032</v>
      </c>
      <c r="C59" s="58" t="s">
        <v>425</v>
      </c>
      <c r="D59" s="94"/>
      <c r="E59" s="94"/>
      <c r="F59" s="94"/>
      <c r="G59" s="94"/>
      <c r="H59" s="94"/>
      <c r="I59" s="94"/>
      <c r="J59" s="94"/>
      <c r="K59" s="128"/>
      <c r="L59" s="82">
        <f>L60+L61</f>
        <v>659000</v>
      </c>
      <c r="M59" s="82">
        <f>M60+M61</f>
        <v>174988.25</v>
      </c>
      <c r="N59" s="82">
        <f t="shared" si="0"/>
        <v>26.553603945371773</v>
      </c>
    </row>
    <row r="60" spans="1:14" s="12" customFormat="1" ht="38.25" customHeight="1">
      <c r="A60" s="94" t="s">
        <v>664</v>
      </c>
      <c r="B60" s="79" t="s">
        <v>147</v>
      </c>
      <c r="C60" s="58" t="s">
        <v>426</v>
      </c>
      <c r="D60" s="94"/>
      <c r="E60" s="94"/>
      <c r="F60" s="94"/>
      <c r="G60" s="94"/>
      <c r="H60" s="94"/>
      <c r="I60" s="94"/>
      <c r="J60" s="94"/>
      <c r="K60" s="128"/>
      <c r="L60" s="172">
        <f>'пр 4'!G157</f>
        <v>259000</v>
      </c>
      <c r="M60" s="172">
        <f>'пр 4'!H157</f>
        <v>174988.25</v>
      </c>
      <c r="N60" s="82">
        <f t="shared" si="0"/>
        <v>67.56303088803088</v>
      </c>
    </row>
    <row r="61" spans="1:14" s="12" customFormat="1" ht="48" customHeight="1">
      <c r="A61" s="94" t="s">
        <v>666</v>
      </c>
      <c r="B61" s="80" t="s">
        <v>878</v>
      </c>
      <c r="C61" s="58" t="s">
        <v>427</v>
      </c>
      <c r="D61" s="94"/>
      <c r="E61" s="94"/>
      <c r="F61" s="94"/>
      <c r="G61" s="94"/>
      <c r="H61" s="94"/>
      <c r="I61" s="94"/>
      <c r="J61" s="94"/>
      <c r="K61" s="128"/>
      <c r="L61" s="172">
        <f>'пр 4'!G160</f>
        <v>400000</v>
      </c>
      <c r="M61" s="172">
        <f>'пр 4'!H160</f>
        <v>0</v>
      </c>
      <c r="N61" s="82">
        <f t="shared" si="0"/>
        <v>0</v>
      </c>
    </row>
    <row r="62" spans="1:14" s="12" customFormat="1" ht="56.25" customHeight="1">
      <c r="A62" s="94" t="s">
        <v>667</v>
      </c>
      <c r="B62" s="79" t="s">
        <v>1027</v>
      </c>
      <c r="C62" s="58" t="s">
        <v>419</v>
      </c>
      <c r="D62" s="94"/>
      <c r="E62" s="94"/>
      <c r="F62" s="94"/>
      <c r="G62" s="94"/>
      <c r="H62" s="94"/>
      <c r="I62" s="94"/>
      <c r="J62" s="94"/>
      <c r="K62" s="128"/>
      <c r="L62" s="82">
        <f>L63+L64+L65</f>
        <v>3523000</v>
      </c>
      <c r="M62" s="82">
        <f>M63+M64+M65</f>
        <v>1135044.07</v>
      </c>
      <c r="N62" s="82">
        <f t="shared" si="0"/>
        <v>32.218111552653987</v>
      </c>
    </row>
    <row r="63" spans="1:14" s="12" customFormat="1" ht="37.5" customHeight="1">
      <c r="A63" s="94" t="s">
        <v>668</v>
      </c>
      <c r="B63" s="79" t="s">
        <v>150</v>
      </c>
      <c r="C63" s="58" t="s">
        <v>445</v>
      </c>
      <c r="D63" s="94"/>
      <c r="E63" s="94"/>
      <c r="F63" s="94"/>
      <c r="G63" s="94"/>
      <c r="H63" s="94"/>
      <c r="I63" s="94"/>
      <c r="J63" s="94"/>
      <c r="K63" s="128"/>
      <c r="L63" s="67">
        <f>'пр 4'!G258</f>
        <v>1440000</v>
      </c>
      <c r="M63" s="67">
        <f>'пр 4'!H258</f>
        <v>609972.51</v>
      </c>
      <c r="N63" s="82">
        <f t="shared" si="0"/>
        <v>42.359202083333336</v>
      </c>
    </row>
    <row r="64" spans="1:14" s="12" customFormat="1" ht="39.75" customHeight="1">
      <c r="A64" s="94" t="s">
        <v>669</v>
      </c>
      <c r="B64" s="155" t="s">
        <v>1026</v>
      </c>
      <c r="C64" s="58" t="s">
        <v>420</v>
      </c>
      <c r="D64" s="94"/>
      <c r="E64" s="94"/>
      <c r="F64" s="94"/>
      <c r="G64" s="94"/>
      <c r="H64" s="94"/>
      <c r="I64" s="94"/>
      <c r="J64" s="94"/>
      <c r="K64" s="128"/>
      <c r="L64" s="67">
        <f>'пр 4'!G123</f>
        <v>1924000</v>
      </c>
      <c r="M64" s="67">
        <f>'пр 4'!H123</f>
        <v>502018.78</v>
      </c>
      <c r="N64" s="82">
        <f t="shared" si="0"/>
        <v>26.092452182952186</v>
      </c>
    </row>
    <row r="65" spans="1:14" s="12" customFormat="1" ht="49.5" customHeight="1">
      <c r="A65" s="94" t="s">
        <v>670</v>
      </c>
      <c r="B65" s="79" t="s">
        <v>170</v>
      </c>
      <c r="C65" s="58" t="s">
        <v>521</v>
      </c>
      <c r="D65" s="94"/>
      <c r="E65" s="94"/>
      <c r="F65" s="94"/>
      <c r="G65" s="94"/>
      <c r="H65" s="94"/>
      <c r="I65" s="94"/>
      <c r="J65" s="94"/>
      <c r="K65" s="128"/>
      <c r="L65" s="67">
        <f>'пр 4'!G130</f>
        <v>159000</v>
      </c>
      <c r="M65" s="67">
        <f>'пр 4'!H130</f>
        <v>23052.78</v>
      </c>
      <c r="N65" s="82">
        <f t="shared" si="0"/>
        <v>14.498603773584906</v>
      </c>
    </row>
    <row r="66" spans="1:14" s="12" customFormat="1" ht="63" customHeight="1">
      <c r="A66" s="94" t="s">
        <v>671</v>
      </c>
      <c r="B66" s="79" t="s">
        <v>1024</v>
      </c>
      <c r="C66" s="58" t="s">
        <v>416</v>
      </c>
      <c r="D66" s="94"/>
      <c r="E66" s="94"/>
      <c r="F66" s="94"/>
      <c r="G66" s="94"/>
      <c r="H66" s="94"/>
      <c r="I66" s="94"/>
      <c r="J66" s="94"/>
      <c r="K66" s="128"/>
      <c r="L66" s="172">
        <f>'пр 4'!G113+'пр 4'!G177</f>
        <v>236000</v>
      </c>
      <c r="M66" s="172">
        <f>'пр 4'!H113+'пр 4'!H177</f>
        <v>45998</v>
      </c>
      <c r="N66" s="82">
        <f t="shared" si="0"/>
        <v>19.490677966101693</v>
      </c>
    </row>
    <row r="67" spans="1:14" s="12" customFormat="1" ht="117.75" customHeight="1">
      <c r="A67" s="94" t="s">
        <v>672</v>
      </c>
      <c r="B67" s="66" t="s">
        <v>223</v>
      </c>
      <c r="C67" s="58" t="s">
        <v>415</v>
      </c>
      <c r="D67" s="131"/>
      <c r="E67" s="131"/>
      <c r="F67" s="131"/>
      <c r="G67" s="131"/>
      <c r="H67" s="131"/>
      <c r="I67" s="131"/>
      <c r="J67" s="131"/>
      <c r="K67" s="132"/>
      <c r="L67" s="172">
        <f>L68</f>
        <v>445000</v>
      </c>
      <c r="M67" s="172">
        <f>M68</f>
        <v>439372.52</v>
      </c>
      <c r="N67" s="82">
        <f t="shared" si="0"/>
        <v>98.735397752808993</v>
      </c>
    </row>
    <row r="68" spans="1:14" s="12" customFormat="1" ht="52.5" customHeight="1">
      <c r="A68" s="94" t="s">
        <v>674</v>
      </c>
      <c r="B68" s="66" t="s">
        <v>213</v>
      </c>
      <c r="C68" s="65" t="s">
        <v>212</v>
      </c>
      <c r="D68" s="131"/>
      <c r="E68" s="131"/>
      <c r="F68" s="131"/>
      <c r="G68" s="131"/>
      <c r="H68" s="131"/>
      <c r="I68" s="131"/>
      <c r="J68" s="131"/>
      <c r="K68" s="132"/>
      <c r="L68" s="172">
        <f>'пр 4'!G106</f>
        <v>445000</v>
      </c>
      <c r="M68" s="172">
        <f>'пр 4'!H106</f>
        <v>439372.52</v>
      </c>
      <c r="N68" s="82">
        <f t="shared" si="0"/>
        <v>98.735397752808993</v>
      </c>
    </row>
    <row r="69" spans="1:14" s="12" customFormat="1" ht="50.25" customHeight="1">
      <c r="A69" s="94" t="s">
        <v>675</v>
      </c>
      <c r="B69" s="66" t="s">
        <v>909</v>
      </c>
      <c r="C69" s="133" t="s">
        <v>487</v>
      </c>
      <c r="D69" s="131"/>
      <c r="E69" s="131"/>
      <c r="F69" s="131"/>
      <c r="G69" s="131"/>
      <c r="H69" s="131"/>
      <c r="I69" s="131"/>
      <c r="J69" s="131"/>
      <c r="K69" s="132"/>
      <c r="L69" s="172">
        <f>'пр 4'!G311</f>
        <v>80000</v>
      </c>
      <c r="M69" s="172">
        <f>'пр 4'!H311</f>
        <v>80000</v>
      </c>
      <c r="N69" s="82">
        <f t="shared" si="0"/>
        <v>100</v>
      </c>
    </row>
    <row r="70" spans="1:14" s="12" customFormat="1" ht="68.25" customHeight="1">
      <c r="A70" s="94" t="s">
        <v>677</v>
      </c>
      <c r="B70" s="70" t="s">
        <v>927</v>
      </c>
      <c r="C70" s="65" t="s">
        <v>928</v>
      </c>
      <c r="D70" s="131"/>
      <c r="E70" s="131"/>
      <c r="F70" s="131"/>
      <c r="G70" s="131"/>
      <c r="H70" s="131"/>
      <c r="I70" s="131"/>
      <c r="J70" s="131"/>
      <c r="K70" s="132"/>
      <c r="L70" s="172">
        <f>'пр 4'!G294</f>
        <v>706138.8</v>
      </c>
      <c r="M70" s="172">
        <f>'пр 4'!H294</f>
        <v>706138.8</v>
      </c>
      <c r="N70" s="82">
        <f t="shared" si="0"/>
        <v>100</v>
      </c>
    </row>
    <row r="71" spans="1:14" s="12" customFormat="1" ht="56.25" customHeight="1">
      <c r="A71" s="94" t="s">
        <v>678</v>
      </c>
      <c r="B71" s="70" t="s">
        <v>1068</v>
      </c>
      <c r="C71" s="65" t="s">
        <v>1069</v>
      </c>
      <c r="D71" s="131"/>
      <c r="E71" s="131"/>
      <c r="F71" s="131"/>
      <c r="G71" s="131"/>
      <c r="H71" s="131"/>
      <c r="I71" s="131"/>
      <c r="J71" s="131"/>
      <c r="K71" s="132"/>
      <c r="L71" s="172">
        <f>L72</f>
        <v>1039192</v>
      </c>
      <c r="M71" s="172">
        <f>M72</f>
        <v>0</v>
      </c>
      <c r="N71" s="82">
        <f t="shared" si="0"/>
        <v>0</v>
      </c>
    </row>
    <row r="72" spans="1:14" s="12" customFormat="1" ht="41.25" customHeight="1">
      <c r="A72" s="94" t="s">
        <v>962</v>
      </c>
      <c r="B72" s="70" t="s">
        <v>1070</v>
      </c>
      <c r="C72" s="65" t="s">
        <v>1071</v>
      </c>
      <c r="D72" s="131"/>
      <c r="E72" s="131"/>
      <c r="F72" s="131"/>
      <c r="G72" s="131"/>
      <c r="H72" s="131"/>
      <c r="I72" s="131"/>
      <c r="J72" s="131"/>
      <c r="K72" s="132"/>
      <c r="L72" s="172">
        <f>'пр 4'!G243</f>
        <v>1039192</v>
      </c>
      <c r="M72" s="172">
        <f>'пр 4'!H243</f>
        <v>0</v>
      </c>
      <c r="N72" s="82">
        <f t="shared" si="0"/>
        <v>0</v>
      </c>
    </row>
    <row r="73" spans="1:14" s="9" customFormat="1" ht="24.75" customHeight="1">
      <c r="A73" s="94" t="s">
        <v>679</v>
      </c>
      <c r="B73" s="134" t="s">
        <v>555</v>
      </c>
      <c r="C73" s="135"/>
      <c r="D73" s="136"/>
      <c r="E73" s="136"/>
      <c r="F73" s="136"/>
      <c r="G73" s="136"/>
      <c r="H73" s="136"/>
      <c r="I73" s="136"/>
      <c r="J73" s="136"/>
      <c r="K73" s="137">
        <f>SUM(K11:K66)</f>
        <v>0</v>
      </c>
      <c r="L73" s="64">
        <f>L11+L12+L15+L22+L25+L29+L34+L37+L44+L49+L56+L59+L62+L66+L67+L69+L70+L71</f>
        <v>714871267.37999988</v>
      </c>
      <c r="M73" s="64">
        <f>M11+M12+M15+M22+M25+M29+M34+M37+M44+M49+M56+M59+M62+M66+M67+M69+M70+M71</f>
        <v>318649847.32999998</v>
      </c>
      <c r="N73" s="173">
        <f t="shared" si="0"/>
        <v>44.574437646354191</v>
      </c>
    </row>
    <row r="74" spans="1:14" s="12" customFormat="1" ht="12.75" hidden="1" customHeight="1">
      <c r="A74" s="138" t="s">
        <v>675</v>
      </c>
      <c r="B74" s="22" t="s">
        <v>879</v>
      </c>
      <c r="C74" s="139" t="s">
        <v>866</v>
      </c>
      <c r="D74" s="139" t="s">
        <v>867</v>
      </c>
      <c r="E74" s="139" t="s">
        <v>868</v>
      </c>
      <c r="F74" s="139" t="s">
        <v>869</v>
      </c>
      <c r="G74" s="139" t="s">
        <v>870</v>
      </c>
      <c r="H74" s="139" t="s">
        <v>871</v>
      </c>
      <c r="I74" s="139" t="s">
        <v>872</v>
      </c>
      <c r="J74" s="139" t="s">
        <v>873</v>
      </c>
      <c r="K74" s="140" t="s">
        <v>880</v>
      </c>
      <c r="L74" s="141">
        <f>SUM(L11:L73)</f>
        <v>2143550663.3399997</v>
      </c>
      <c r="N74" s="35"/>
    </row>
    <row r="75" spans="1:14" ht="24" customHeight="1">
      <c r="L75" s="142"/>
    </row>
    <row r="76" spans="1:14" ht="17.25" customHeight="1">
      <c r="L76" s="19"/>
    </row>
    <row r="77" spans="1:14" ht="16.5" customHeight="1">
      <c r="K77" s="143"/>
      <c r="L77" s="19"/>
    </row>
    <row r="78" spans="1:14">
      <c r="L78" s="144"/>
    </row>
    <row r="79" spans="1:14">
      <c r="L79" s="19"/>
    </row>
    <row r="80" spans="1:14">
      <c r="L80" s="26"/>
    </row>
    <row r="81" spans="12:12">
      <c r="L81" s="145"/>
    </row>
    <row r="82" spans="12:12" ht="13.5" customHeight="1"/>
  </sheetData>
  <mergeCells count="7">
    <mergeCell ref="L3:N3"/>
    <mergeCell ref="L4:N4"/>
    <mergeCell ref="A6:N6"/>
    <mergeCell ref="A8:A9"/>
    <mergeCell ref="B8:B9"/>
    <mergeCell ref="C8:C9"/>
    <mergeCell ref="L8:N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OrgOG</cp:lastModifiedBy>
  <cp:lastPrinted>2023-07-24T06:25:13Z</cp:lastPrinted>
  <dcterms:created xsi:type="dcterms:W3CDTF">2015-02-11T09:59:31Z</dcterms:created>
  <dcterms:modified xsi:type="dcterms:W3CDTF">2023-07-25T09:17:50Z</dcterms:modified>
</cp:coreProperties>
</file>