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840" yWindow="-240" windowWidth="10245" windowHeight="11010"/>
  </bookViews>
  <sheets>
    <sheet name="пр 3" sheetId="1" r:id="rId1"/>
    <sheet name="пр 4" sheetId="2" r:id="rId2"/>
    <sheet name="пр 5" sheetId="3" r:id="rId3"/>
  </sheets>
  <definedNames>
    <definedName name="_xlnm._FilterDatabase" localSheetId="1" hidden="1">'пр 4'!$A$6:$I$540</definedName>
    <definedName name="_xlnm.Print_Area" localSheetId="0">'пр 3'!$A$3:$H$526</definedName>
    <definedName name="_xlnm.Print_Area" localSheetId="1">'пр 4'!$A$3:$I$540</definedName>
  </definedNames>
  <calcPr calcId="124519"/>
</workbook>
</file>

<file path=xl/calcChain.xml><?xml version="1.0" encoding="utf-8"?>
<calcChain xmlns="http://schemas.openxmlformats.org/spreadsheetml/2006/main">
  <c r="H525" i="1"/>
  <c r="G524"/>
  <c r="F524"/>
  <c r="F523" s="1"/>
  <c r="F522" s="1"/>
  <c r="F521" s="1"/>
  <c r="F520" s="1"/>
  <c r="H519"/>
  <c r="G518"/>
  <c r="F518"/>
  <c r="F517" s="1"/>
  <c r="F516" s="1"/>
  <c r="F515" s="1"/>
  <c r="F514" s="1"/>
  <c r="H513"/>
  <c r="G512"/>
  <c r="F512"/>
  <c r="H511"/>
  <c r="G510"/>
  <c r="H510" s="1"/>
  <c r="F510"/>
  <c r="H509"/>
  <c r="H508"/>
  <c r="G507"/>
  <c r="H507" s="1"/>
  <c r="F507"/>
  <c r="H506"/>
  <c r="H505"/>
  <c r="G504"/>
  <c r="F504"/>
  <c r="H504" s="1"/>
  <c r="H500"/>
  <c r="G499"/>
  <c r="F499"/>
  <c r="H499" s="1"/>
  <c r="H498"/>
  <c r="G497"/>
  <c r="F497"/>
  <c r="H496"/>
  <c r="G495"/>
  <c r="F495"/>
  <c r="H490"/>
  <c r="H489"/>
  <c r="G488"/>
  <c r="F488"/>
  <c r="H487"/>
  <c r="G486"/>
  <c r="G485" s="1"/>
  <c r="F486"/>
  <c r="H484"/>
  <c r="G483"/>
  <c r="G482" s="1"/>
  <c r="F483"/>
  <c r="F482"/>
  <c r="H481"/>
  <c r="H480"/>
  <c r="G479"/>
  <c r="F479"/>
  <c r="H478"/>
  <c r="G477"/>
  <c r="H477" s="1"/>
  <c r="F477"/>
  <c r="H476"/>
  <c r="G475"/>
  <c r="F475"/>
  <c r="H474"/>
  <c r="G473"/>
  <c r="H473" s="1"/>
  <c r="F473"/>
  <c r="H469"/>
  <c r="G468"/>
  <c r="F468"/>
  <c r="H467"/>
  <c r="G466"/>
  <c r="G465" s="1"/>
  <c r="F466"/>
  <c r="H464"/>
  <c r="G463"/>
  <c r="F463"/>
  <c r="F462" s="1"/>
  <c r="F461" s="1"/>
  <c r="H460"/>
  <c r="G459"/>
  <c r="H459" s="1"/>
  <c r="F459"/>
  <c r="H458"/>
  <c r="G457"/>
  <c r="F457"/>
  <c r="F456" s="1"/>
  <c r="F455" s="1"/>
  <c r="H453"/>
  <c r="G452"/>
  <c r="H452" s="1"/>
  <c r="F452"/>
  <c r="H451"/>
  <c r="H450"/>
  <c r="G449"/>
  <c r="F449"/>
  <c r="H449" s="1"/>
  <c r="H448"/>
  <c r="H447"/>
  <c r="G446"/>
  <c r="F446"/>
  <c r="H445"/>
  <c r="H444"/>
  <c r="G443"/>
  <c r="F443"/>
  <c r="H441"/>
  <c r="G440"/>
  <c r="H440" s="1"/>
  <c r="F440"/>
  <c r="H439"/>
  <c r="G438"/>
  <c r="F438"/>
  <c r="F437" s="1"/>
  <c r="H433"/>
  <c r="H432"/>
  <c r="G431"/>
  <c r="F431"/>
  <c r="H430"/>
  <c r="G429"/>
  <c r="F429"/>
  <c r="H428"/>
  <c r="H427"/>
  <c r="G426"/>
  <c r="F426"/>
  <c r="H422"/>
  <c r="G421"/>
  <c r="F421"/>
  <c r="F420" s="1"/>
  <c r="H419"/>
  <c r="G418"/>
  <c r="F418"/>
  <c r="H417"/>
  <c r="G416"/>
  <c r="F416"/>
  <c r="H415"/>
  <c r="G414"/>
  <c r="F414"/>
  <c r="H413"/>
  <c r="G412"/>
  <c r="F412"/>
  <c r="H410"/>
  <c r="G409"/>
  <c r="F409"/>
  <c r="H408"/>
  <c r="G407"/>
  <c r="H407" s="1"/>
  <c r="F407"/>
  <c r="F406"/>
  <c r="H405"/>
  <c r="G404"/>
  <c r="G403" s="1"/>
  <c r="F404"/>
  <c r="H399"/>
  <c r="G398"/>
  <c r="F398"/>
  <c r="H397"/>
  <c r="H396"/>
  <c r="G395"/>
  <c r="F395"/>
  <c r="H394"/>
  <c r="H393"/>
  <c r="H392"/>
  <c r="G391"/>
  <c r="H391" s="1"/>
  <c r="F391"/>
  <c r="H390"/>
  <c r="H389"/>
  <c r="G388"/>
  <c r="H388" s="1"/>
  <c r="F388"/>
  <c r="H386"/>
  <c r="G385"/>
  <c r="F385"/>
  <c r="H384"/>
  <c r="H383"/>
  <c r="G382"/>
  <c r="F382"/>
  <c r="H381"/>
  <c r="G380"/>
  <c r="F380"/>
  <c r="H379"/>
  <c r="H378"/>
  <c r="H377"/>
  <c r="G376"/>
  <c r="F376"/>
  <c r="H375"/>
  <c r="H374"/>
  <c r="H373"/>
  <c r="G372"/>
  <c r="F372"/>
  <c r="H370"/>
  <c r="H369"/>
  <c r="G368"/>
  <c r="G367" s="1"/>
  <c r="F368"/>
  <c r="F367" s="1"/>
  <c r="H364"/>
  <c r="G363"/>
  <c r="F363"/>
  <c r="F362" s="1"/>
  <c r="H361"/>
  <c r="G360"/>
  <c r="F360"/>
  <c r="H359"/>
  <c r="G358"/>
  <c r="F358"/>
  <c r="H357"/>
  <c r="G356"/>
  <c r="G355" s="1"/>
  <c r="F356"/>
  <c r="H354"/>
  <c r="G353"/>
  <c r="G352" s="1"/>
  <c r="F353"/>
  <c r="F352"/>
  <c r="H351"/>
  <c r="G350"/>
  <c r="H350" s="1"/>
  <c r="F350"/>
  <c r="H349"/>
  <c r="G348"/>
  <c r="F348"/>
  <c r="F347" s="1"/>
  <c r="H344"/>
  <c r="G343"/>
  <c r="H343" s="1"/>
  <c r="F343"/>
  <c r="F342" s="1"/>
  <c r="F341" s="1"/>
  <c r="H340"/>
  <c r="G339"/>
  <c r="F339"/>
  <c r="H338"/>
  <c r="G337"/>
  <c r="F337"/>
  <c r="H335"/>
  <c r="G334"/>
  <c r="F334"/>
  <c r="F333" s="1"/>
  <c r="G333"/>
  <c r="H330"/>
  <c r="G329"/>
  <c r="F329"/>
  <c r="F328" s="1"/>
  <c r="H327"/>
  <c r="H326"/>
  <c r="G325"/>
  <c r="F325"/>
  <c r="H324"/>
  <c r="H323"/>
  <c r="G322"/>
  <c r="F322"/>
  <c r="H321"/>
  <c r="H320"/>
  <c r="G319"/>
  <c r="F319"/>
  <c r="H318"/>
  <c r="H317"/>
  <c r="G316"/>
  <c r="F316"/>
  <c r="H315"/>
  <c r="H314"/>
  <c r="G313"/>
  <c r="F313"/>
  <c r="H312"/>
  <c r="H311"/>
  <c r="G310"/>
  <c r="F310"/>
  <c r="H309"/>
  <c r="H308"/>
  <c r="G307"/>
  <c r="H307" s="1"/>
  <c r="F307"/>
  <c r="H306"/>
  <c r="H305"/>
  <c r="G304"/>
  <c r="G303" s="1"/>
  <c r="F304"/>
  <c r="F303" s="1"/>
  <c r="H302"/>
  <c r="H301"/>
  <c r="G300"/>
  <c r="F300"/>
  <c r="H296"/>
  <c r="G295"/>
  <c r="F295"/>
  <c r="H294"/>
  <c r="G293"/>
  <c r="F293"/>
  <c r="H291"/>
  <c r="G290"/>
  <c r="F290"/>
  <c r="H285"/>
  <c r="G284"/>
  <c r="F284"/>
  <c r="H283"/>
  <c r="G282"/>
  <c r="F282"/>
  <c r="H281"/>
  <c r="G280"/>
  <c r="H280" s="1"/>
  <c r="F280"/>
  <c r="H279"/>
  <c r="G278"/>
  <c r="F278"/>
  <c r="H277"/>
  <c r="G276"/>
  <c r="F276"/>
  <c r="H271"/>
  <c r="G270"/>
  <c r="F270"/>
  <c r="H269"/>
  <c r="G268"/>
  <c r="F268"/>
  <c r="H265"/>
  <c r="G264"/>
  <c r="H264" s="1"/>
  <c r="F264"/>
  <c r="F263" s="1"/>
  <c r="G263"/>
  <c r="H262"/>
  <c r="G261"/>
  <c r="F261"/>
  <c r="G260"/>
  <c r="H258"/>
  <c r="H257"/>
  <c r="G256"/>
  <c r="F256"/>
  <c r="F255" s="1"/>
  <c r="H254"/>
  <c r="G253"/>
  <c r="F253"/>
  <c r="H252"/>
  <c r="G251"/>
  <c r="F251"/>
  <c r="H250"/>
  <c r="G249"/>
  <c r="F249"/>
  <c r="H248"/>
  <c r="G247"/>
  <c r="F247"/>
  <c r="H246"/>
  <c r="G245"/>
  <c r="F245"/>
  <c r="H244"/>
  <c r="G243"/>
  <c r="F243"/>
  <c r="H242"/>
  <c r="G241"/>
  <c r="F241"/>
  <c r="H240"/>
  <c r="G239"/>
  <c r="F239"/>
  <c r="H235"/>
  <c r="G234"/>
  <c r="F234"/>
  <c r="H233"/>
  <c r="G232"/>
  <c r="F232"/>
  <c r="F231" s="1"/>
  <c r="H230"/>
  <c r="G229"/>
  <c r="F229"/>
  <c r="H228"/>
  <c r="G227"/>
  <c r="G226" s="1"/>
  <c r="F227"/>
  <c r="H225"/>
  <c r="G224"/>
  <c r="H224" s="1"/>
  <c r="F224"/>
  <c r="H223"/>
  <c r="H222"/>
  <c r="G221"/>
  <c r="F221"/>
  <c r="H220"/>
  <c r="G219"/>
  <c r="F219"/>
  <c r="H217"/>
  <c r="G216"/>
  <c r="H216" s="1"/>
  <c r="F216"/>
  <c r="H215"/>
  <c r="G214"/>
  <c r="F214"/>
  <c r="H213"/>
  <c r="G212"/>
  <c r="H212" s="1"/>
  <c r="F212"/>
  <c r="F211"/>
  <c r="H208"/>
  <c r="G207"/>
  <c r="G206" s="1"/>
  <c r="G205" s="1"/>
  <c r="G204" s="1"/>
  <c r="F207"/>
  <c r="F206" s="1"/>
  <c r="H202"/>
  <c r="G201"/>
  <c r="F201"/>
  <c r="H200"/>
  <c r="G199"/>
  <c r="G198" s="1"/>
  <c r="F199"/>
  <c r="H197"/>
  <c r="G196"/>
  <c r="F196"/>
  <c r="H195"/>
  <c r="G194"/>
  <c r="F194"/>
  <c r="H192"/>
  <c r="G191"/>
  <c r="F191"/>
  <c r="H190"/>
  <c r="G189"/>
  <c r="H189" s="1"/>
  <c r="F189"/>
  <c r="H185"/>
  <c r="G184"/>
  <c r="H184" s="1"/>
  <c r="F184"/>
  <c r="G183"/>
  <c r="H183" s="1"/>
  <c r="F183"/>
  <c r="H182"/>
  <c r="G181"/>
  <c r="G180" s="1"/>
  <c r="F181"/>
  <c r="F180" s="1"/>
  <c r="F179" s="1"/>
  <c r="F178" s="1"/>
  <c r="H177"/>
  <c r="G176"/>
  <c r="F176"/>
  <c r="H175"/>
  <c r="G174"/>
  <c r="F174"/>
  <c r="F173" s="1"/>
  <c r="H172"/>
  <c r="G171"/>
  <c r="H171" s="1"/>
  <c r="F171"/>
  <c r="H170"/>
  <c r="G169"/>
  <c r="F169"/>
  <c r="H168"/>
  <c r="G167"/>
  <c r="F167"/>
  <c r="H166"/>
  <c r="H165"/>
  <c r="G164"/>
  <c r="H164" s="1"/>
  <c r="F164"/>
  <c r="H160"/>
  <c r="G159"/>
  <c r="G158" s="1"/>
  <c r="G157" s="1"/>
  <c r="G156" s="1"/>
  <c r="F159"/>
  <c r="F158" s="1"/>
  <c r="H155"/>
  <c r="G154"/>
  <c r="H154" s="1"/>
  <c r="F154"/>
  <c r="F153" s="1"/>
  <c r="F152" s="1"/>
  <c r="F151" s="1"/>
  <c r="H150"/>
  <c r="G149"/>
  <c r="F149"/>
  <c r="H148"/>
  <c r="G147"/>
  <c r="F147"/>
  <c r="H143"/>
  <c r="G142"/>
  <c r="F142"/>
  <c r="H141"/>
  <c r="G140"/>
  <c r="H140" s="1"/>
  <c r="F140"/>
  <c r="F139"/>
  <c r="H138"/>
  <c r="G137"/>
  <c r="G136" s="1"/>
  <c r="F137"/>
  <c r="F136" s="1"/>
  <c r="H133"/>
  <c r="G132"/>
  <c r="F132"/>
  <c r="H131"/>
  <c r="G130"/>
  <c r="F130"/>
  <c r="F129"/>
  <c r="F128" s="1"/>
  <c r="H127"/>
  <c r="G126"/>
  <c r="F126"/>
  <c r="H125"/>
  <c r="G124"/>
  <c r="F124"/>
  <c r="H123"/>
  <c r="G122"/>
  <c r="H122" s="1"/>
  <c r="F122"/>
  <c r="H119"/>
  <c r="G118"/>
  <c r="F118"/>
  <c r="H117"/>
  <c r="G116"/>
  <c r="F116"/>
  <c r="H115"/>
  <c r="G114"/>
  <c r="F114"/>
  <c r="H114" s="1"/>
  <c r="H113"/>
  <c r="G112"/>
  <c r="G111" s="1"/>
  <c r="F112"/>
  <c r="H110"/>
  <c r="G109"/>
  <c r="F109"/>
  <c r="H108"/>
  <c r="H107"/>
  <c r="H106"/>
  <c r="G105"/>
  <c r="F105"/>
  <c r="H104"/>
  <c r="G103"/>
  <c r="F103"/>
  <c r="F102" s="1"/>
  <c r="H99"/>
  <c r="G98"/>
  <c r="F98"/>
  <c r="F97" s="1"/>
  <c r="F96" s="1"/>
  <c r="F95" s="1"/>
  <c r="H93"/>
  <c r="G92"/>
  <c r="F92"/>
  <c r="F91" s="1"/>
  <c r="F90" s="1"/>
  <c r="F89" s="1"/>
  <c r="H88"/>
  <c r="G87"/>
  <c r="G86" s="1"/>
  <c r="F87"/>
  <c r="F86" s="1"/>
  <c r="H85"/>
  <c r="H84"/>
  <c r="H83"/>
  <c r="G82"/>
  <c r="F82"/>
  <c r="H81"/>
  <c r="G80"/>
  <c r="H80" s="1"/>
  <c r="F80"/>
  <c r="H79"/>
  <c r="H78"/>
  <c r="H77"/>
  <c r="G76"/>
  <c r="F76"/>
  <c r="H74"/>
  <c r="G73"/>
  <c r="H73" s="1"/>
  <c r="F73"/>
  <c r="F72" s="1"/>
  <c r="H71"/>
  <c r="G70"/>
  <c r="F70"/>
  <c r="H69"/>
  <c r="H68"/>
  <c r="G67"/>
  <c r="F67"/>
  <c r="F66" s="1"/>
  <c r="H65"/>
  <c r="G64"/>
  <c r="H64" s="1"/>
  <c r="F64"/>
  <c r="F63" s="1"/>
  <c r="H61"/>
  <c r="G60"/>
  <c r="F60"/>
  <c r="H59"/>
  <c r="G58"/>
  <c r="H58" s="1"/>
  <c r="F58"/>
  <c r="H57"/>
  <c r="G56"/>
  <c r="F56"/>
  <c r="H55"/>
  <c r="G54"/>
  <c r="H54" s="1"/>
  <c r="F54"/>
  <c r="H50"/>
  <c r="G49"/>
  <c r="G48" s="1"/>
  <c r="G47" s="1"/>
  <c r="F49"/>
  <c r="F48" s="1"/>
  <c r="H46"/>
  <c r="G45"/>
  <c r="F45"/>
  <c r="H44"/>
  <c r="H43"/>
  <c r="G42"/>
  <c r="F42"/>
  <c r="F41" s="1"/>
  <c r="H40"/>
  <c r="H39"/>
  <c r="G38"/>
  <c r="F38"/>
  <c r="F37" s="1"/>
  <c r="F36" s="1"/>
  <c r="F35" s="1"/>
  <c r="H34"/>
  <c r="G33"/>
  <c r="G32" s="1"/>
  <c r="G31" s="1"/>
  <c r="F33"/>
  <c r="F32" s="1"/>
  <c r="H30"/>
  <c r="H29"/>
  <c r="H28"/>
  <c r="H27"/>
  <c r="G26"/>
  <c r="F26"/>
  <c r="F25" s="1"/>
  <c r="F24" s="1"/>
  <c r="H23"/>
  <c r="G22"/>
  <c r="F22"/>
  <c r="H21"/>
  <c r="H20"/>
  <c r="G19"/>
  <c r="F19"/>
  <c r="H18"/>
  <c r="G17"/>
  <c r="H17" s="1"/>
  <c r="F17"/>
  <c r="H14"/>
  <c r="G13"/>
  <c r="F13"/>
  <c r="F12" s="1"/>
  <c r="F11" s="1"/>
  <c r="I14" i="2"/>
  <c r="I18"/>
  <c r="I19"/>
  <c r="I20"/>
  <c r="I21"/>
  <c r="I25"/>
  <c r="I29"/>
  <c r="I34"/>
  <c r="I36"/>
  <c r="I38"/>
  <c r="I40"/>
  <c r="I44"/>
  <c r="I47"/>
  <c r="I48"/>
  <c r="I50"/>
  <c r="I53"/>
  <c r="I56"/>
  <c r="I57"/>
  <c r="I58"/>
  <c r="I60"/>
  <c r="I62"/>
  <c r="I63"/>
  <c r="I64"/>
  <c r="I67"/>
  <c r="I72"/>
  <c r="I78"/>
  <c r="I83"/>
  <c r="I85"/>
  <c r="I86"/>
  <c r="I87"/>
  <c r="I89"/>
  <c r="I92"/>
  <c r="I94"/>
  <c r="I96"/>
  <c r="I98"/>
  <c r="I102"/>
  <c r="I104"/>
  <c r="I106"/>
  <c r="I110"/>
  <c r="I112"/>
  <c r="I117"/>
  <c r="I120"/>
  <c r="I122"/>
  <c r="I127"/>
  <c r="I129"/>
  <c r="I134"/>
  <c r="I139"/>
  <c r="I144"/>
  <c r="I145"/>
  <c r="I147"/>
  <c r="I149"/>
  <c r="I151"/>
  <c r="I154"/>
  <c r="I156"/>
  <c r="I161"/>
  <c r="I164"/>
  <c r="I169"/>
  <c r="I171"/>
  <c r="I174"/>
  <c r="I176"/>
  <c r="I179"/>
  <c r="I181"/>
  <c r="I187"/>
  <c r="I192"/>
  <c r="I194"/>
  <c r="I196"/>
  <c r="I199"/>
  <c r="I201"/>
  <c r="I202"/>
  <c r="I204"/>
  <c r="I207"/>
  <c r="I209"/>
  <c r="I212"/>
  <c r="I214"/>
  <c r="I219"/>
  <c r="I221"/>
  <c r="I223"/>
  <c r="I225"/>
  <c r="I227"/>
  <c r="I229"/>
  <c r="I231"/>
  <c r="I233"/>
  <c r="I236"/>
  <c r="I237"/>
  <c r="I241"/>
  <c r="I244"/>
  <c r="I248"/>
  <c r="I250"/>
  <c r="I256"/>
  <c r="I258"/>
  <c r="I260"/>
  <c r="I262"/>
  <c r="I264"/>
  <c r="I270"/>
  <c r="I272"/>
  <c r="I275"/>
  <c r="I276"/>
  <c r="I278"/>
  <c r="I279"/>
  <c r="I281"/>
  <c r="I282"/>
  <c r="I284"/>
  <c r="I289"/>
  <c r="I291"/>
  <c r="I294"/>
  <c r="I296"/>
  <c r="I301"/>
  <c r="I303"/>
  <c r="I305"/>
  <c r="I307"/>
  <c r="I308"/>
  <c r="I311"/>
  <c r="I314"/>
  <c r="I316"/>
  <c r="I317"/>
  <c r="I323"/>
  <c r="I330"/>
  <c r="I333"/>
  <c r="I335"/>
  <c r="I340"/>
  <c r="I341"/>
  <c r="I344"/>
  <c r="I345"/>
  <c r="I347"/>
  <c r="I348"/>
  <c r="I350"/>
  <c r="I351"/>
  <c r="I353"/>
  <c r="I354"/>
  <c r="I356"/>
  <c r="I357"/>
  <c r="I359"/>
  <c r="I360"/>
  <c r="I362"/>
  <c r="I363"/>
  <c r="I365"/>
  <c r="I366"/>
  <c r="I369"/>
  <c r="I374"/>
  <c r="I377"/>
  <c r="I379"/>
  <c r="I384"/>
  <c r="I385"/>
  <c r="I388"/>
  <c r="I389"/>
  <c r="I390"/>
  <c r="I392"/>
  <c r="I393"/>
  <c r="I394"/>
  <c r="I396"/>
  <c r="I398"/>
  <c r="I399"/>
  <c r="I401"/>
  <c r="I404"/>
  <c r="I405"/>
  <c r="I407"/>
  <c r="I408"/>
  <c r="I409"/>
  <c r="I411"/>
  <c r="I412"/>
  <c r="I414"/>
  <c r="I420"/>
  <c r="I427"/>
  <c r="I430"/>
  <c r="I432"/>
  <c r="I435"/>
  <c r="I437"/>
  <c r="I439"/>
  <c r="I441"/>
  <c r="I444"/>
  <c r="I449"/>
  <c r="I450"/>
  <c r="I452"/>
  <c r="I454"/>
  <c r="I455"/>
  <c r="I461"/>
  <c r="I463"/>
  <c r="I464"/>
  <c r="I466"/>
  <c r="I472"/>
  <c r="I473"/>
  <c r="I475"/>
  <c r="I482"/>
  <c r="I487"/>
  <c r="I489"/>
  <c r="I492"/>
  <c r="I495"/>
  <c r="I497"/>
  <c r="I499"/>
  <c r="I502"/>
  <c r="I508"/>
  <c r="I510"/>
  <c r="I512"/>
  <c r="I517"/>
  <c r="I518"/>
  <c r="I520"/>
  <c r="I521"/>
  <c r="I523"/>
  <c r="I525"/>
  <c r="I532"/>
  <c r="I533"/>
  <c r="I539"/>
  <c r="H322"/>
  <c r="H315"/>
  <c r="H313"/>
  <c r="H310"/>
  <c r="H309" s="1"/>
  <c r="H306"/>
  <c r="H304"/>
  <c r="H302"/>
  <c r="H300"/>
  <c r="H295"/>
  <c r="H293"/>
  <c r="H290"/>
  <c r="H288"/>
  <c r="H283"/>
  <c r="H280"/>
  <c r="H277"/>
  <c r="H274"/>
  <c r="H271"/>
  <c r="H269"/>
  <c r="H263"/>
  <c r="H261"/>
  <c r="H259"/>
  <c r="H257"/>
  <c r="H255"/>
  <c r="H249"/>
  <c r="H247"/>
  <c r="H243"/>
  <c r="H242" s="1"/>
  <c r="H240"/>
  <c r="H239" s="1"/>
  <c r="H238" s="1"/>
  <c r="H235"/>
  <c r="H234" s="1"/>
  <c r="H232"/>
  <c r="H230"/>
  <c r="H228"/>
  <c r="H226"/>
  <c r="H224"/>
  <c r="H222"/>
  <c r="H220"/>
  <c r="H218"/>
  <c r="H213"/>
  <c r="H211"/>
  <c r="H208"/>
  <c r="H206"/>
  <c r="H203"/>
  <c r="H200"/>
  <c r="H198"/>
  <c r="H195"/>
  <c r="H193"/>
  <c r="H191"/>
  <c r="H186"/>
  <c r="H185" s="1"/>
  <c r="H184" s="1"/>
  <c r="H183" s="1"/>
  <c r="H180"/>
  <c r="H175"/>
  <c r="H178"/>
  <c r="H173"/>
  <c r="H172" s="1"/>
  <c r="H170"/>
  <c r="H167"/>
  <c r="H168"/>
  <c r="H163"/>
  <c r="H160"/>
  <c r="H159" s="1"/>
  <c r="H155"/>
  <c r="H153"/>
  <c r="H150"/>
  <c r="H148"/>
  <c r="H146"/>
  <c r="H143"/>
  <c r="H138"/>
  <c r="H133"/>
  <c r="H128"/>
  <c r="H126"/>
  <c r="H121"/>
  <c r="H119"/>
  <c r="H116"/>
  <c r="H115" s="1"/>
  <c r="H111"/>
  <c r="H109"/>
  <c r="H105"/>
  <c r="H103"/>
  <c r="H101"/>
  <c r="H97"/>
  <c r="H95"/>
  <c r="H93"/>
  <c r="H91"/>
  <c r="H88"/>
  <c r="H84"/>
  <c r="H82"/>
  <c r="H77"/>
  <c r="H76" s="1"/>
  <c r="H75" s="1"/>
  <c r="H74" s="1"/>
  <c r="H71"/>
  <c r="H70" s="1"/>
  <c r="H69" s="1"/>
  <c r="H68" s="1"/>
  <c r="H66"/>
  <c r="H61"/>
  <c r="H59"/>
  <c r="H55"/>
  <c r="H52"/>
  <c r="H49"/>
  <c r="H46"/>
  <c r="H43"/>
  <c r="H39"/>
  <c r="H37"/>
  <c r="H35"/>
  <c r="H33"/>
  <c r="H28"/>
  <c r="H27" s="1"/>
  <c r="H26" s="1"/>
  <c r="H24"/>
  <c r="H23" s="1"/>
  <c r="H17"/>
  <c r="H13"/>
  <c r="H12" s="1"/>
  <c r="H329"/>
  <c r="G462"/>
  <c r="G465"/>
  <c r="H419"/>
  <c r="G419"/>
  <c r="G418" s="1"/>
  <c r="G417" s="1"/>
  <c r="G416" s="1"/>
  <c r="G415" s="1"/>
  <c r="H391"/>
  <c r="I391" s="1"/>
  <c r="G391"/>
  <c r="H387"/>
  <c r="G387"/>
  <c r="G203"/>
  <c r="H166" l="1"/>
  <c r="H32"/>
  <c r="H246"/>
  <c r="H287"/>
  <c r="H352" i="1"/>
  <c r="H482"/>
  <c r="H190" i="2"/>
  <c r="H13" i="1"/>
  <c r="H19"/>
  <c r="H49"/>
  <c r="F53"/>
  <c r="F52" s="1"/>
  <c r="H56"/>
  <c r="H60"/>
  <c r="H67"/>
  <c r="H70"/>
  <c r="H76"/>
  <c r="H103"/>
  <c r="H109"/>
  <c r="H116"/>
  <c r="F121"/>
  <c r="F135"/>
  <c r="H142"/>
  <c r="H147"/>
  <c r="G146"/>
  <c r="F163"/>
  <c r="H169"/>
  <c r="G173"/>
  <c r="H173" s="1"/>
  <c r="H176"/>
  <c r="F188"/>
  <c r="H191"/>
  <c r="H194"/>
  <c r="G193"/>
  <c r="H214"/>
  <c r="F226"/>
  <c r="H261"/>
  <c r="H282"/>
  <c r="F275"/>
  <c r="F274" s="1"/>
  <c r="F273" s="1"/>
  <c r="F272" s="1"/>
  <c r="F292"/>
  <c r="H295"/>
  <c r="H300"/>
  <c r="H310"/>
  <c r="H313"/>
  <c r="H316"/>
  <c r="F336"/>
  <c r="H339"/>
  <c r="H348"/>
  <c r="H353"/>
  <c r="H363"/>
  <c r="H376"/>
  <c r="H382"/>
  <c r="H412"/>
  <c r="G411"/>
  <c r="H431"/>
  <c r="H438"/>
  <c r="H443"/>
  <c r="F442"/>
  <c r="H457"/>
  <c r="H463"/>
  <c r="F472"/>
  <c r="F471" s="1"/>
  <c r="H475"/>
  <c r="H479"/>
  <c r="H483"/>
  <c r="G494"/>
  <c r="G493" s="1"/>
  <c r="G503"/>
  <c r="H149"/>
  <c r="F238"/>
  <c r="F237" s="1"/>
  <c r="H385"/>
  <c r="H495"/>
  <c r="H45"/>
  <c r="G53"/>
  <c r="G75"/>
  <c r="H86"/>
  <c r="H105"/>
  <c r="F111"/>
  <c r="F101" s="1"/>
  <c r="F100" s="1"/>
  <c r="H126"/>
  <c r="H130"/>
  <c r="H137"/>
  <c r="G163"/>
  <c r="G188"/>
  <c r="H188" s="1"/>
  <c r="H201"/>
  <c r="H232"/>
  <c r="H268"/>
  <c r="F289"/>
  <c r="F288" s="1"/>
  <c r="F287" s="1"/>
  <c r="H303"/>
  <c r="G342"/>
  <c r="H342" s="1"/>
  <c r="F355"/>
  <c r="F346" s="1"/>
  <c r="F345" s="1"/>
  <c r="H358"/>
  <c r="F371"/>
  <c r="G387"/>
  <c r="H398"/>
  <c r="H404"/>
  <c r="H409"/>
  <c r="H421"/>
  <c r="G462"/>
  <c r="G461" s="1"/>
  <c r="H461" s="1"/>
  <c r="G472"/>
  <c r="G471" s="1"/>
  <c r="H471" s="1"/>
  <c r="H497"/>
  <c r="H512"/>
  <c r="H518"/>
  <c r="H524"/>
  <c r="H118"/>
  <c r="H196"/>
  <c r="G218"/>
  <c r="G238"/>
  <c r="H247"/>
  <c r="H290"/>
  <c r="I387" i="2"/>
  <c r="I419"/>
  <c r="H45"/>
  <c r="I203"/>
  <c r="H22" i="1"/>
  <c r="F75"/>
  <c r="F62" s="1"/>
  <c r="F51" s="1"/>
  <c r="H82"/>
  <c r="H132"/>
  <c r="H136"/>
  <c r="G139"/>
  <c r="H139" s="1"/>
  <c r="H167"/>
  <c r="G211"/>
  <c r="H211" s="1"/>
  <c r="H256"/>
  <c r="F267"/>
  <c r="F266" s="1"/>
  <c r="H270"/>
  <c r="H276"/>
  <c r="H284"/>
  <c r="H319"/>
  <c r="H360"/>
  <c r="H380"/>
  <c r="G425"/>
  <c r="G424" s="1"/>
  <c r="G423" s="1"/>
  <c r="H429"/>
  <c r="H180"/>
  <c r="F120"/>
  <c r="F16"/>
  <c r="H241"/>
  <c r="H249"/>
  <c r="H260"/>
  <c r="G16"/>
  <c r="G15" s="1"/>
  <c r="H26"/>
  <c r="H38"/>
  <c r="H42"/>
  <c r="H92"/>
  <c r="H98"/>
  <c r="H124"/>
  <c r="G129"/>
  <c r="H181"/>
  <c r="F193"/>
  <c r="H193" s="1"/>
  <c r="F198"/>
  <c r="H198" s="1"/>
  <c r="F218"/>
  <c r="F210" s="1"/>
  <c r="F209" s="1"/>
  <c r="H229"/>
  <c r="H234"/>
  <c r="H245"/>
  <c r="H253"/>
  <c r="H263"/>
  <c r="H278"/>
  <c r="H293"/>
  <c r="H322"/>
  <c r="H325"/>
  <c r="H329"/>
  <c r="H337"/>
  <c r="H356"/>
  <c r="H368"/>
  <c r="F387"/>
  <c r="F366" s="1"/>
  <c r="F365" s="1"/>
  <c r="H395"/>
  <c r="G406"/>
  <c r="H406" s="1"/>
  <c r="H418"/>
  <c r="G437"/>
  <c r="G436" s="1"/>
  <c r="H446"/>
  <c r="F494"/>
  <c r="G517"/>
  <c r="G523"/>
  <c r="G102"/>
  <c r="G101" s="1"/>
  <c r="H355"/>
  <c r="H367"/>
  <c r="H414"/>
  <c r="H426"/>
  <c r="H466"/>
  <c r="H486"/>
  <c r="H33"/>
  <c r="H87"/>
  <c r="H112"/>
  <c r="F146"/>
  <c r="F145" s="1"/>
  <c r="F144" s="1"/>
  <c r="H174"/>
  <c r="H219"/>
  <c r="H226"/>
  <c r="H243"/>
  <c r="H251"/>
  <c r="F260"/>
  <c r="F259" s="1"/>
  <c r="F299"/>
  <c r="F298" s="1"/>
  <c r="F297" s="1"/>
  <c r="H304"/>
  <c r="H334"/>
  <c r="H372"/>
  <c r="F403"/>
  <c r="H403" s="1"/>
  <c r="H416"/>
  <c r="H468"/>
  <c r="H488"/>
  <c r="F503"/>
  <c r="F502" s="1"/>
  <c r="F501" s="1"/>
  <c r="F436"/>
  <c r="F435" s="1"/>
  <c r="F411"/>
  <c r="G420"/>
  <c r="H420" s="1"/>
  <c r="F425"/>
  <c r="G442"/>
  <c r="G456"/>
  <c r="F465"/>
  <c r="H465" s="1"/>
  <c r="G470"/>
  <c r="F485"/>
  <c r="G492"/>
  <c r="G502"/>
  <c r="H387"/>
  <c r="H158"/>
  <c r="F157"/>
  <c r="F205"/>
  <c r="H206"/>
  <c r="F162"/>
  <c r="F161" s="1"/>
  <c r="H333"/>
  <c r="F332"/>
  <c r="G371"/>
  <c r="H159"/>
  <c r="H199"/>
  <c r="H207"/>
  <c r="H221"/>
  <c r="H227"/>
  <c r="H239"/>
  <c r="G292"/>
  <c r="G328"/>
  <c r="H328" s="1"/>
  <c r="G336"/>
  <c r="G362"/>
  <c r="H362" s="1"/>
  <c r="G299"/>
  <c r="G91"/>
  <c r="G97"/>
  <c r="G121"/>
  <c r="G145"/>
  <c r="G153"/>
  <c r="G179"/>
  <c r="G231"/>
  <c r="H231" s="1"/>
  <c r="G255"/>
  <c r="G259"/>
  <c r="H259" s="1"/>
  <c r="G267"/>
  <c r="G275"/>
  <c r="G347"/>
  <c r="H347" s="1"/>
  <c r="H16" i="2"/>
  <c r="H65"/>
  <c r="H268"/>
  <c r="H16" i="1"/>
  <c r="F15"/>
  <c r="H15" s="1"/>
  <c r="H11" i="2"/>
  <c r="H81"/>
  <c r="H152"/>
  <c r="H162"/>
  <c r="H158" s="1"/>
  <c r="H286"/>
  <c r="F47" i="1"/>
  <c r="H48"/>
  <c r="H22" i="2"/>
  <c r="H90"/>
  <c r="H137"/>
  <c r="H177"/>
  <c r="H299"/>
  <c r="H51"/>
  <c r="H31"/>
  <c r="H42"/>
  <c r="H132"/>
  <c r="H205"/>
  <c r="H245"/>
  <c r="H312"/>
  <c r="F31" i="1"/>
  <c r="H31" s="1"/>
  <c r="H32"/>
  <c r="H47"/>
  <c r="H75"/>
  <c r="H217" i="2"/>
  <c r="H418"/>
  <c r="H54"/>
  <c r="H125"/>
  <c r="H210"/>
  <c r="H321"/>
  <c r="G25" i="1"/>
  <c r="G37"/>
  <c r="G41"/>
  <c r="H41" s="1"/>
  <c r="G63"/>
  <c r="H142" i="2"/>
  <c r="H273"/>
  <c r="H292"/>
  <c r="H100"/>
  <c r="H108"/>
  <c r="H118"/>
  <c r="H197"/>
  <c r="H254"/>
  <c r="G12" i="1"/>
  <c r="G66"/>
  <c r="H66" s="1"/>
  <c r="G72"/>
  <c r="H72" s="1"/>
  <c r="G200" i="2"/>
  <c r="I200" s="1"/>
  <c r="H41" l="1"/>
  <c r="H30" s="1"/>
  <c r="G341" i="1"/>
  <c r="H341" s="1"/>
  <c r="G187"/>
  <c r="G135"/>
  <c r="H135" s="1"/>
  <c r="H218"/>
  <c r="G162"/>
  <c r="G161" s="1"/>
  <c r="H161" s="1"/>
  <c r="F94"/>
  <c r="H53"/>
  <c r="F236"/>
  <c r="H111"/>
  <c r="H163"/>
  <c r="G210"/>
  <c r="H210" s="1"/>
  <c r="H238"/>
  <c r="H462"/>
  <c r="G52"/>
  <c r="H52" s="1"/>
  <c r="H437"/>
  <c r="H472"/>
  <c r="F331"/>
  <c r="F286" s="1"/>
  <c r="F493"/>
  <c r="H494"/>
  <c r="H517"/>
  <c r="G516"/>
  <c r="H129"/>
  <c r="G128"/>
  <c r="H128" s="1"/>
  <c r="H102"/>
  <c r="F187"/>
  <c r="F186" s="1"/>
  <c r="H503"/>
  <c r="H146"/>
  <c r="H523"/>
  <c r="G522"/>
  <c r="G402"/>
  <c r="G401" s="1"/>
  <c r="F454"/>
  <c r="F470"/>
  <c r="H485"/>
  <c r="H442"/>
  <c r="G435"/>
  <c r="H436"/>
  <c r="H456"/>
  <c r="G455"/>
  <c r="G454" s="1"/>
  <c r="H411"/>
  <c r="F402"/>
  <c r="F401" s="1"/>
  <c r="H502"/>
  <c r="G501"/>
  <c r="H501" s="1"/>
  <c r="F424"/>
  <c r="H425"/>
  <c r="H275"/>
  <c r="G274"/>
  <c r="H179"/>
  <c r="G178"/>
  <c r="H178" s="1"/>
  <c r="G366"/>
  <c r="H371"/>
  <c r="H255"/>
  <c r="G237"/>
  <c r="G186"/>
  <c r="H91"/>
  <c r="G90"/>
  <c r="H336"/>
  <c r="G332"/>
  <c r="G331" s="1"/>
  <c r="H153"/>
  <c r="G152"/>
  <c r="H267"/>
  <c r="G266"/>
  <c r="H266" s="1"/>
  <c r="H121"/>
  <c r="G120"/>
  <c r="H120" s="1"/>
  <c r="H292"/>
  <c r="G289"/>
  <c r="F204"/>
  <c r="H205"/>
  <c r="G346"/>
  <c r="G209"/>
  <c r="G298"/>
  <c r="H299"/>
  <c r="H145"/>
  <c r="G144"/>
  <c r="H144" s="1"/>
  <c r="H97"/>
  <c r="G96"/>
  <c r="G100"/>
  <c r="H100" s="1"/>
  <c r="H101"/>
  <c r="H157"/>
  <c r="F156"/>
  <c r="F10"/>
  <c r="H216" i="2"/>
  <c r="H298"/>
  <c r="H165"/>
  <c r="H267"/>
  <c r="H15"/>
  <c r="H107"/>
  <c r="G24" i="1"/>
  <c r="H24" s="1"/>
  <c r="H25"/>
  <c r="H80" i="2"/>
  <c r="H285"/>
  <c r="H12" i="1"/>
  <c r="G11"/>
  <c r="H114" i="2"/>
  <c r="H141"/>
  <c r="G36" i="1"/>
  <c r="H37"/>
  <c r="H320" i="2"/>
  <c r="H417"/>
  <c r="I418"/>
  <c r="H136"/>
  <c r="H253"/>
  <c r="H99"/>
  <c r="H63" i="1"/>
  <c r="G62"/>
  <c r="H62" s="1"/>
  <c r="H124" i="2"/>
  <c r="H157"/>
  <c r="H131"/>
  <c r="H189"/>
  <c r="G491" i="1" l="1"/>
  <c r="H162"/>
  <c r="F434"/>
  <c r="G51"/>
  <c r="H51" s="1"/>
  <c r="H186"/>
  <c r="H522"/>
  <c r="G521"/>
  <c r="H516"/>
  <c r="G515"/>
  <c r="F492"/>
  <c r="H493"/>
  <c r="H470"/>
  <c r="H187"/>
  <c r="F423"/>
  <c r="H423" s="1"/>
  <c r="H424"/>
  <c r="H402"/>
  <c r="G400"/>
  <c r="H401"/>
  <c r="H455"/>
  <c r="H454"/>
  <c r="H435"/>
  <c r="F400"/>
  <c r="G151"/>
  <c r="H151" s="1"/>
  <c r="H152"/>
  <c r="H90"/>
  <c r="G89"/>
  <c r="H89" s="1"/>
  <c r="G236"/>
  <c r="H236" s="1"/>
  <c r="H237"/>
  <c r="H298"/>
  <c r="G297"/>
  <c r="H297" s="1"/>
  <c r="H366"/>
  <c r="G365"/>
  <c r="H365" s="1"/>
  <c r="H156"/>
  <c r="F134"/>
  <c r="H96"/>
  <c r="G95"/>
  <c r="H289"/>
  <c r="G288"/>
  <c r="H332"/>
  <c r="H331"/>
  <c r="H209"/>
  <c r="F203"/>
  <c r="H204"/>
  <c r="G273"/>
  <c r="H274"/>
  <c r="G345"/>
  <c r="H345" s="1"/>
  <c r="H346"/>
  <c r="H188" i="2"/>
  <c r="H123"/>
  <c r="H319"/>
  <c r="H11" i="1"/>
  <c r="I417" i="2"/>
  <c r="H416"/>
  <c r="G35" i="1"/>
  <c r="H35" s="1"/>
  <c r="H36"/>
  <c r="H297" i="2"/>
  <c r="H130"/>
  <c r="H252"/>
  <c r="H10"/>
  <c r="H135"/>
  <c r="H140"/>
  <c r="H79"/>
  <c r="H266"/>
  <c r="H215"/>
  <c r="H496"/>
  <c r="G496"/>
  <c r="H113" l="1"/>
  <c r="I496"/>
  <c r="F526" i="1"/>
  <c r="F491"/>
  <c r="H491" s="1"/>
  <c r="H492"/>
  <c r="H521"/>
  <c r="G520"/>
  <c r="H520" s="1"/>
  <c r="H515"/>
  <c r="G514"/>
  <c r="H514" s="1"/>
  <c r="G434"/>
  <c r="H434" s="1"/>
  <c r="H400"/>
  <c r="H95"/>
  <c r="G94"/>
  <c r="H94" s="1"/>
  <c r="H273"/>
  <c r="G272"/>
  <c r="H272" s="1"/>
  <c r="H288"/>
  <c r="G287"/>
  <c r="G134"/>
  <c r="H134" s="1"/>
  <c r="G203"/>
  <c r="H203" s="1"/>
  <c r="I416" i="2"/>
  <c r="H415"/>
  <c r="I415" s="1"/>
  <c r="H73"/>
  <c r="H182"/>
  <c r="H265"/>
  <c r="H318"/>
  <c r="G10" i="1"/>
  <c r="H251" i="2"/>
  <c r="H395"/>
  <c r="G395"/>
  <c r="G295"/>
  <c r="I295" s="1"/>
  <c r="G290"/>
  <c r="I290" s="1"/>
  <c r="I395" l="1"/>
  <c r="H10" i="1"/>
  <c r="G526"/>
  <c r="H526" s="1"/>
  <c r="G286"/>
  <c r="H286" s="1"/>
  <c r="H287"/>
  <c r="H9" i="2"/>
  <c r="H364"/>
  <c r="H361"/>
  <c r="G88" l="1"/>
  <c r="I88" s="1"/>
  <c r="G198"/>
  <c r="G247"/>
  <c r="I247" s="1"/>
  <c r="G197" l="1"/>
  <c r="I197" s="1"/>
  <c r="I198"/>
  <c r="G243"/>
  <c r="G383"/>
  <c r="G382" s="1"/>
  <c r="H383"/>
  <c r="G242" l="1"/>
  <c r="I242" s="1"/>
  <c r="I243"/>
  <c r="I383"/>
  <c r="H382"/>
  <c r="I382" s="1"/>
  <c r="G240" l="1"/>
  <c r="G128"/>
  <c r="I128" s="1"/>
  <c r="G155"/>
  <c r="I155" s="1"/>
  <c r="G239" l="1"/>
  <c r="I239" s="1"/>
  <c r="I240"/>
  <c r="L72" i="3"/>
  <c r="L71" s="1"/>
  <c r="H438" i="2"/>
  <c r="G438"/>
  <c r="G361"/>
  <c r="I361" s="1"/>
  <c r="G364"/>
  <c r="I364" s="1"/>
  <c r="G208"/>
  <c r="I208" s="1"/>
  <c r="G206"/>
  <c r="I206" s="1"/>
  <c r="G238" l="1"/>
  <c r="I238" s="1"/>
  <c r="I438"/>
  <c r="M72" i="3"/>
  <c r="G205" i="2"/>
  <c r="M71" i="3" l="1"/>
  <c r="N71" s="1"/>
  <c r="N72"/>
  <c r="L21"/>
  <c r="I205" i="2"/>
  <c r="M21" i="3"/>
  <c r="N21" l="1"/>
  <c r="G230" i="2"/>
  <c r="I230" s="1"/>
  <c r="G315" l="1"/>
  <c r="I315" s="1"/>
  <c r="H481" l="1"/>
  <c r="H488"/>
  <c r="G488"/>
  <c r="H486"/>
  <c r="G486"/>
  <c r="I488" l="1"/>
  <c r="I486"/>
  <c r="H480"/>
  <c r="H485"/>
  <c r="G485"/>
  <c r="I485" l="1"/>
  <c r="H479"/>
  <c r="M51" i="3"/>
  <c r="H507" i="2"/>
  <c r="H538"/>
  <c r="H531"/>
  <c r="H516"/>
  <c r="H501"/>
  <c r="H498"/>
  <c r="H494"/>
  <c r="H491"/>
  <c r="H471"/>
  <c r="H462"/>
  <c r="I462" s="1"/>
  <c r="H460"/>
  <c r="H453"/>
  <c r="H451"/>
  <c r="H448"/>
  <c r="H434"/>
  <c r="H426"/>
  <c r="H410"/>
  <c r="H406"/>
  <c r="H403"/>
  <c r="H397"/>
  <c r="H376"/>
  <c r="H373"/>
  <c r="H368"/>
  <c r="H358"/>
  <c r="H355"/>
  <c r="H352"/>
  <c r="H349"/>
  <c r="H346"/>
  <c r="H343"/>
  <c r="H339"/>
  <c r="H332"/>
  <c r="M32" i="3"/>
  <c r="H400" i="2"/>
  <c r="G403"/>
  <c r="G406"/>
  <c r="G397"/>
  <c r="G410"/>
  <c r="G400"/>
  <c r="H443"/>
  <c r="G443"/>
  <c r="G442" s="1"/>
  <c r="G35"/>
  <c r="I35" s="1"/>
  <c r="I443" l="1"/>
  <c r="I403"/>
  <c r="I397"/>
  <c r="I400"/>
  <c r="I410"/>
  <c r="H478"/>
  <c r="I406"/>
  <c r="H490"/>
  <c r="H367"/>
  <c r="H537"/>
  <c r="H493"/>
  <c r="M45" i="3"/>
  <c r="G386" i="2"/>
  <c r="L41" i="3" s="1"/>
  <c r="H342" i="2"/>
  <c r="H530"/>
  <c r="H500"/>
  <c r="H442"/>
  <c r="I442" s="1"/>
  <c r="H425"/>
  <c r="H372"/>
  <c r="M20" i="3"/>
  <c r="H447" i="2"/>
  <c r="H386"/>
  <c r="I386" l="1"/>
  <c r="H536"/>
  <c r="H338"/>
  <c r="M13" i="3"/>
  <c r="M16"/>
  <c r="M60"/>
  <c r="M30"/>
  <c r="M41"/>
  <c r="N41" s="1"/>
  <c r="M58"/>
  <c r="M42"/>
  <c r="M57"/>
  <c r="M64"/>
  <c r="M54"/>
  <c r="M55"/>
  <c r="H484" i="2"/>
  <c r="M35" i="3"/>
  <c r="M48"/>
  <c r="H529" i="2"/>
  <c r="H446"/>
  <c r="G519"/>
  <c r="G501"/>
  <c r="I501" s="1"/>
  <c r="H337" l="1"/>
  <c r="M39" i="3"/>
  <c r="M56"/>
  <c r="H535" i="2"/>
  <c r="G500"/>
  <c r="I500" s="1"/>
  <c r="H483"/>
  <c r="H534"/>
  <c r="H528"/>
  <c r="H445"/>
  <c r="G491"/>
  <c r="I491" s="1"/>
  <c r="G150"/>
  <c r="I150" s="1"/>
  <c r="H336" l="1"/>
  <c r="L55" i="3"/>
  <c r="N55" s="1"/>
  <c r="G490" i="2"/>
  <c r="I490" s="1"/>
  <c r="M52" i="3"/>
  <c r="H477" i="2"/>
  <c r="H527"/>
  <c r="L52" i="3"/>
  <c r="G358" i="2"/>
  <c r="I358" s="1"/>
  <c r="N52" i="3" l="1"/>
  <c r="H526" i="2"/>
  <c r="G255"/>
  <c r="I255" s="1"/>
  <c r="G232" l="1"/>
  <c r="I232" s="1"/>
  <c r="G61"/>
  <c r="I61" s="1"/>
  <c r="G55"/>
  <c r="I55" s="1"/>
  <c r="G17"/>
  <c r="I17" s="1"/>
  <c r="G13"/>
  <c r="I13" s="1"/>
  <c r="G46"/>
  <c r="I46" s="1"/>
  <c r="G440"/>
  <c r="G16" l="1"/>
  <c r="I16" s="1"/>
  <c r="G12"/>
  <c r="I12" s="1"/>
  <c r="M31" i="3" l="1"/>
  <c r="G11" i="2"/>
  <c r="G211"/>
  <c r="I211" s="1"/>
  <c r="G436"/>
  <c r="G293"/>
  <c r="I293" s="1"/>
  <c r="G474"/>
  <c r="G426"/>
  <c r="I426" s="1"/>
  <c r="H429"/>
  <c r="G429"/>
  <c r="H431"/>
  <c r="G431"/>
  <c r="G434"/>
  <c r="I434" s="1"/>
  <c r="H436"/>
  <c r="G448"/>
  <c r="I448" s="1"/>
  <c r="G451"/>
  <c r="I451" s="1"/>
  <c r="G453"/>
  <c r="I453" s="1"/>
  <c r="G471"/>
  <c r="I471" s="1"/>
  <c r="H474"/>
  <c r="I474" s="1"/>
  <c r="G153"/>
  <c r="I153" s="1"/>
  <c r="K73" i="3"/>
  <c r="H440" i="2"/>
  <c r="I440" s="1"/>
  <c r="I431" l="1"/>
  <c r="I429"/>
  <c r="I436"/>
  <c r="I11"/>
  <c r="G433"/>
  <c r="H470"/>
  <c r="M70" i="3"/>
  <c r="G292" i="2"/>
  <c r="G152"/>
  <c r="H433"/>
  <c r="G425"/>
  <c r="I425" s="1"/>
  <c r="L45" i="3"/>
  <c r="N45" s="1"/>
  <c r="G447" i="2"/>
  <c r="I447" s="1"/>
  <c r="G428"/>
  <c r="L46" i="3" s="1"/>
  <c r="H428" i="2"/>
  <c r="G470"/>
  <c r="G469" s="1"/>
  <c r="G468" s="1"/>
  <c r="G467" s="1"/>
  <c r="L47" i="3"/>
  <c r="L70" l="1"/>
  <c r="N70" s="1"/>
  <c r="I292" i="2"/>
  <c r="L24" i="3"/>
  <c r="I152" i="2"/>
  <c r="I433"/>
  <c r="I470"/>
  <c r="I428"/>
  <c r="H469"/>
  <c r="I469" s="1"/>
  <c r="M24" i="3"/>
  <c r="N24" s="1"/>
  <c r="M46"/>
  <c r="N46" s="1"/>
  <c r="M47"/>
  <c r="G446" i="2"/>
  <c r="I446" s="1"/>
  <c r="L48" i="3"/>
  <c r="H424" i="2"/>
  <c r="G424"/>
  <c r="G423" s="1"/>
  <c r="G249"/>
  <c r="I249" s="1"/>
  <c r="I424" l="1"/>
  <c r="L44" i="3"/>
  <c r="N48"/>
  <c r="M44"/>
  <c r="N47"/>
  <c r="G445" i="2"/>
  <c r="I445" s="1"/>
  <c r="G246"/>
  <c r="I246" s="1"/>
  <c r="H468"/>
  <c r="I468" s="1"/>
  <c r="H423"/>
  <c r="I423" s="1"/>
  <c r="H378"/>
  <c r="H375" s="1"/>
  <c r="G378"/>
  <c r="H511"/>
  <c r="G511"/>
  <c r="G121"/>
  <c r="I121" s="1"/>
  <c r="I511" l="1"/>
  <c r="N44" i="3"/>
  <c r="I378" i="2"/>
  <c r="G422"/>
  <c r="G421" s="1"/>
  <c r="G245"/>
  <c r="I245" s="1"/>
  <c r="H422"/>
  <c r="H467"/>
  <c r="I467" s="1"/>
  <c r="M40" i="3"/>
  <c r="G310" i="2"/>
  <c r="G309" l="1"/>
  <c r="I310"/>
  <c r="I422"/>
  <c r="H371"/>
  <c r="H421"/>
  <c r="I421" s="1"/>
  <c r="G368"/>
  <c r="I368" s="1"/>
  <c r="L69" i="3" l="1"/>
  <c r="I309" i="2"/>
  <c r="G367"/>
  <c r="I367" s="1"/>
  <c r="M69" i="3"/>
  <c r="H370" i="2"/>
  <c r="H524"/>
  <c r="H522"/>
  <c r="H519"/>
  <c r="I519" s="1"/>
  <c r="H509"/>
  <c r="H465"/>
  <c r="I465" s="1"/>
  <c r="G288"/>
  <c r="I288" s="1"/>
  <c r="G349"/>
  <c r="I349" s="1"/>
  <c r="G531"/>
  <c r="I531" s="1"/>
  <c r="G460"/>
  <c r="G52"/>
  <c r="I52" s="1"/>
  <c r="G49"/>
  <c r="I49" s="1"/>
  <c r="G84"/>
  <c r="I84" s="1"/>
  <c r="G263"/>
  <c r="I263" s="1"/>
  <c r="G195"/>
  <c r="I195" s="1"/>
  <c r="G193"/>
  <c r="I193" s="1"/>
  <c r="G103"/>
  <c r="I103" s="1"/>
  <c r="G28"/>
  <c r="G213"/>
  <c r="I213" s="1"/>
  <c r="G77"/>
  <c r="I77" s="1"/>
  <c r="G133"/>
  <c r="G39"/>
  <c r="I39" s="1"/>
  <c r="G235"/>
  <c r="G507"/>
  <c r="I507" s="1"/>
  <c r="G352"/>
  <c r="I352" s="1"/>
  <c r="G175"/>
  <c r="I175" s="1"/>
  <c r="G346"/>
  <c r="I346" s="1"/>
  <c r="G332"/>
  <c r="I332" s="1"/>
  <c r="G224"/>
  <c r="I224" s="1"/>
  <c r="G218"/>
  <c r="I218" s="1"/>
  <c r="G178"/>
  <c r="I178" s="1"/>
  <c r="G116"/>
  <c r="I116" s="1"/>
  <c r="G509"/>
  <c r="G481"/>
  <c r="I481" s="1"/>
  <c r="G228"/>
  <c r="I228" s="1"/>
  <c r="G226"/>
  <c r="I226" s="1"/>
  <c r="G222"/>
  <c r="I222" s="1"/>
  <c r="G220"/>
  <c r="I220" s="1"/>
  <c r="G191"/>
  <c r="G173"/>
  <c r="I173" s="1"/>
  <c r="G66"/>
  <c r="I66" s="1"/>
  <c r="G146"/>
  <c r="I146" s="1"/>
  <c r="G138"/>
  <c r="G283"/>
  <c r="I283" s="1"/>
  <c r="G97"/>
  <c r="I97" s="1"/>
  <c r="G95"/>
  <c r="I95" s="1"/>
  <c r="G93"/>
  <c r="I93" s="1"/>
  <c r="G91"/>
  <c r="I91" s="1"/>
  <c r="G82"/>
  <c r="I82" s="1"/>
  <c r="G355"/>
  <c r="I355" s="1"/>
  <c r="G373"/>
  <c r="I373" s="1"/>
  <c r="G143"/>
  <c r="I143" s="1"/>
  <c r="G274"/>
  <c r="I274" s="1"/>
  <c r="G277"/>
  <c r="I277" s="1"/>
  <c r="G280"/>
  <c r="I280" s="1"/>
  <c r="H413"/>
  <c r="G413"/>
  <c r="G402" s="1"/>
  <c r="G381" s="1"/>
  <c r="H334"/>
  <c r="G376"/>
  <c r="G339"/>
  <c r="G334"/>
  <c r="G329"/>
  <c r="I329" s="1"/>
  <c r="G538"/>
  <c r="I538" s="1"/>
  <c r="G43"/>
  <c r="I43" s="1"/>
  <c r="G322"/>
  <c r="G300"/>
  <c r="I300" s="1"/>
  <c r="G302"/>
  <c r="I302" s="1"/>
  <c r="G304"/>
  <c r="I304" s="1"/>
  <c r="G306"/>
  <c r="I306" s="1"/>
  <c r="G269"/>
  <c r="I269" s="1"/>
  <c r="G271"/>
  <c r="I271" s="1"/>
  <c r="G257"/>
  <c r="I257" s="1"/>
  <c r="G259"/>
  <c r="I259" s="1"/>
  <c r="G261"/>
  <c r="I261" s="1"/>
  <c r="G186"/>
  <c r="I186" s="1"/>
  <c r="G168"/>
  <c r="I168" s="1"/>
  <c r="G170"/>
  <c r="I170" s="1"/>
  <c r="G180"/>
  <c r="I180" s="1"/>
  <c r="G160"/>
  <c r="I160" s="1"/>
  <c r="G163"/>
  <c r="G148"/>
  <c r="I148" s="1"/>
  <c r="G126"/>
  <c r="I126" s="1"/>
  <c r="G111"/>
  <c r="I111" s="1"/>
  <c r="G109"/>
  <c r="I109" s="1"/>
  <c r="G105"/>
  <c r="I105" s="1"/>
  <c r="G101"/>
  <c r="I101" s="1"/>
  <c r="G59"/>
  <c r="G313"/>
  <c r="I313" s="1"/>
  <c r="G119"/>
  <c r="I119" s="1"/>
  <c r="G71"/>
  <c r="G24"/>
  <c r="I24" s="1"/>
  <c r="G33"/>
  <c r="I33" s="1"/>
  <c r="G37"/>
  <c r="I37" s="1"/>
  <c r="G524"/>
  <c r="G522"/>
  <c r="G516"/>
  <c r="I516" s="1"/>
  <c r="G494"/>
  <c r="I494" s="1"/>
  <c r="G498"/>
  <c r="I498" s="1"/>
  <c r="G999"/>
  <c r="G343"/>
  <c r="I343" s="1"/>
  <c r="I376" l="1"/>
  <c r="G375"/>
  <c r="I375" s="1"/>
  <c r="I191"/>
  <c r="G190"/>
  <c r="N69" i="3"/>
  <c r="G321" i="2"/>
  <c r="I321" s="1"/>
  <c r="I322"/>
  <c r="G162"/>
  <c r="I163"/>
  <c r="I339"/>
  <c r="I413"/>
  <c r="G132"/>
  <c r="I133"/>
  <c r="G70"/>
  <c r="I71"/>
  <c r="G27"/>
  <c r="I28"/>
  <c r="G459"/>
  <c r="G458" s="1"/>
  <c r="G457" s="1"/>
  <c r="G456" s="1"/>
  <c r="I460"/>
  <c r="G54"/>
  <c r="I59"/>
  <c r="G137"/>
  <c r="I137" s="1"/>
  <c r="I138"/>
  <c r="G234"/>
  <c r="I235"/>
  <c r="I509"/>
  <c r="I334"/>
  <c r="I524"/>
  <c r="I522"/>
  <c r="G537"/>
  <c r="G287"/>
  <c r="I287" s="1"/>
  <c r="G493"/>
  <c r="I493" s="1"/>
  <c r="G480"/>
  <c r="I480" s="1"/>
  <c r="L42" i="3"/>
  <c r="N42" s="1"/>
  <c r="G372" i="2"/>
  <c r="I372" s="1"/>
  <c r="G185"/>
  <c r="I185" s="1"/>
  <c r="G118"/>
  <c r="I118" s="1"/>
  <c r="G159"/>
  <c r="I159" s="1"/>
  <c r="G65"/>
  <c r="I65" s="1"/>
  <c r="G81"/>
  <c r="I81" s="1"/>
  <c r="G51"/>
  <c r="I51" s="1"/>
  <c r="G42"/>
  <c r="I42" s="1"/>
  <c r="G115"/>
  <c r="I115" s="1"/>
  <c r="G76"/>
  <c r="I76" s="1"/>
  <c r="G45"/>
  <c r="I45" s="1"/>
  <c r="G530"/>
  <c r="H331"/>
  <c r="M68" i="3"/>
  <c r="H459" i="2"/>
  <c r="H506"/>
  <c r="G125"/>
  <c r="I125" s="1"/>
  <c r="L20" i="3"/>
  <c r="N20" s="1"/>
  <c r="G217" i="2"/>
  <c r="G380"/>
  <c r="L43" i="3"/>
  <c r="G23" i="2"/>
  <c r="I23" s="1"/>
  <c r="H515"/>
  <c r="H402"/>
  <c r="I402" s="1"/>
  <c r="G32"/>
  <c r="G90"/>
  <c r="G273"/>
  <c r="I273" s="1"/>
  <c r="G515"/>
  <c r="G506"/>
  <c r="L50" i="3" s="1"/>
  <c r="G172" i="2"/>
  <c r="G142"/>
  <c r="G254"/>
  <c r="G210"/>
  <c r="I210" s="1"/>
  <c r="G15"/>
  <c r="G342"/>
  <c r="I342" s="1"/>
  <c r="G177"/>
  <c r="I177" s="1"/>
  <c r="G331"/>
  <c r="G328" s="1"/>
  <c r="G108"/>
  <c r="G167"/>
  <c r="G312"/>
  <c r="I312" s="1"/>
  <c r="G484"/>
  <c r="I484" s="1"/>
  <c r="G268"/>
  <c r="I268" s="1"/>
  <c r="G100"/>
  <c r="G299"/>
  <c r="G184"/>
  <c r="I184" s="1"/>
  <c r="G131"/>
  <c r="G320" l="1"/>
  <c r="I320" s="1"/>
  <c r="L68" i="3"/>
  <c r="L67" s="1"/>
  <c r="I108" i="2"/>
  <c r="L63" i="3"/>
  <c r="I254" i="2"/>
  <c r="L26" i="3"/>
  <c r="I32" i="2"/>
  <c r="M67" i="3"/>
  <c r="G69" i="2"/>
  <c r="I70"/>
  <c r="L27" i="3"/>
  <c r="I167" i="2"/>
  <c r="L36" i="3"/>
  <c r="I90" i="2"/>
  <c r="L61" i="3"/>
  <c r="I162" i="2"/>
  <c r="G298"/>
  <c r="I298" s="1"/>
  <c r="I299"/>
  <c r="I15"/>
  <c r="L28" i="3"/>
  <c r="I172" i="2"/>
  <c r="L17" i="3"/>
  <c r="I217" i="2"/>
  <c r="G529"/>
  <c r="I529" s="1"/>
  <c r="I530"/>
  <c r="L18" i="3"/>
  <c r="I234" i="2"/>
  <c r="G26"/>
  <c r="I26" s="1"/>
  <c r="I27"/>
  <c r="L65" i="3"/>
  <c r="I132" i="2"/>
  <c r="G141"/>
  <c r="I141" s="1"/>
  <c r="I142"/>
  <c r="I331"/>
  <c r="H328"/>
  <c r="G136"/>
  <c r="G75"/>
  <c r="I75" s="1"/>
  <c r="I459"/>
  <c r="L35" i="3"/>
  <c r="N35" s="1"/>
  <c r="I506" i="2"/>
  <c r="G158"/>
  <c r="G338"/>
  <c r="L11" i="3"/>
  <c r="I100" i="2"/>
  <c r="L19" i="3"/>
  <c r="I190" i="2"/>
  <c r="G536"/>
  <c r="I536" s="1"/>
  <c r="I537"/>
  <c r="G130"/>
  <c r="I130" s="1"/>
  <c r="I131"/>
  <c r="L33" i="3"/>
  <c r="I54" i="2"/>
  <c r="I515"/>
  <c r="H505"/>
  <c r="L57" i="3"/>
  <c r="N57" s="1"/>
  <c r="G22" i="2"/>
  <c r="I22" s="1"/>
  <c r="M50" i="3"/>
  <c r="N50" s="1"/>
  <c r="G483" i="2"/>
  <c r="I483" s="1"/>
  <c r="L51" i="3"/>
  <c r="N51" s="1"/>
  <c r="L31"/>
  <c r="N31" s="1"/>
  <c r="L32"/>
  <c r="N32" s="1"/>
  <c r="G183" i="2"/>
  <c r="I183" s="1"/>
  <c r="L64" i="3"/>
  <c r="L30"/>
  <c r="N30" s="1"/>
  <c r="L60"/>
  <c r="L16"/>
  <c r="L66"/>
  <c r="G114" i="2"/>
  <c r="I114" s="1"/>
  <c r="L58" i="3"/>
  <c r="N58" s="1"/>
  <c r="M61"/>
  <c r="M26"/>
  <c r="M23"/>
  <c r="M27"/>
  <c r="N27" s="1"/>
  <c r="M66"/>
  <c r="M63"/>
  <c r="N63" s="1"/>
  <c r="H458" i="2"/>
  <c r="I458" s="1"/>
  <c r="M19" i="3"/>
  <c r="M11"/>
  <c r="M28"/>
  <c r="M53"/>
  <c r="M36"/>
  <c r="M18"/>
  <c r="N18" s="1"/>
  <c r="M17"/>
  <c r="N17" s="1"/>
  <c r="G189" i="2"/>
  <c r="M43" i="3"/>
  <c r="N43" s="1"/>
  <c r="H381" i="2"/>
  <c r="I381" s="1"/>
  <c r="L14" i="3"/>
  <c r="M33"/>
  <c r="M14"/>
  <c r="G327" i="2"/>
  <c r="L38" i="3"/>
  <c r="G371" i="2"/>
  <c r="I371" s="1"/>
  <c r="L40" i="3"/>
  <c r="N40" s="1"/>
  <c r="G286" i="2"/>
  <c r="I286" s="1"/>
  <c r="L13" i="3"/>
  <c r="N13" s="1"/>
  <c r="M65"/>
  <c r="L54"/>
  <c r="N54" s="1"/>
  <c r="G514" i="2"/>
  <c r="G513" s="1"/>
  <c r="L53" i="3"/>
  <c r="L23"/>
  <c r="L22" s="1"/>
  <c r="H514" i="2"/>
  <c r="G216"/>
  <c r="G267"/>
  <c r="G41"/>
  <c r="I41" s="1"/>
  <c r="G479"/>
  <c r="I479" s="1"/>
  <c r="G505"/>
  <c r="G504" s="1"/>
  <c r="G503" s="1"/>
  <c r="G31"/>
  <c r="I31" s="1"/>
  <c r="G107"/>
  <c r="G253"/>
  <c r="G124"/>
  <c r="I124" s="1"/>
  <c r="G166"/>
  <c r="G80"/>
  <c r="N11" i="3" l="1"/>
  <c r="N66"/>
  <c r="L25"/>
  <c r="L34"/>
  <c r="N65"/>
  <c r="G319" i="2"/>
  <c r="I514"/>
  <c r="G297"/>
  <c r="I297" s="1"/>
  <c r="N19" i="3"/>
  <c r="M59"/>
  <c r="N61"/>
  <c r="L62"/>
  <c r="N64"/>
  <c r="G135" i="2"/>
  <c r="I135" s="1"/>
  <c r="I136"/>
  <c r="G68"/>
  <c r="I68" s="1"/>
  <c r="I69"/>
  <c r="G79"/>
  <c r="I79" s="1"/>
  <c r="I80"/>
  <c r="G99"/>
  <c r="I99" s="1"/>
  <c r="I107"/>
  <c r="H504"/>
  <c r="I504" s="1"/>
  <c r="I505"/>
  <c r="G157"/>
  <c r="I157" s="1"/>
  <c r="I158"/>
  <c r="G252"/>
  <c r="I253"/>
  <c r="M29" i="3"/>
  <c r="N33"/>
  <c r="G188" i="2"/>
  <c r="I188" s="1"/>
  <c r="I189"/>
  <c r="M49" i="3"/>
  <c r="N53"/>
  <c r="M22"/>
  <c r="N22" s="1"/>
  <c r="N23"/>
  <c r="L59"/>
  <c r="N60"/>
  <c r="G337" i="2"/>
  <c r="L39" i="3"/>
  <c r="N39" s="1"/>
  <c r="I338" i="2"/>
  <c r="N28" i="3"/>
  <c r="N26"/>
  <c r="G140" i="2"/>
  <c r="I140" s="1"/>
  <c r="G528"/>
  <c r="I528" s="1"/>
  <c r="G74"/>
  <c r="I74" s="1"/>
  <c r="G535"/>
  <c r="I535" s="1"/>
  <c r="N67" i="3"/>
  <c r="G165" i="2"/>
  <c r="I165" s="1"/>
  <c r="I166"/>
  <c r="G266"/>
  <c r="I266" s="1"/>
  <c r="I267"/>
  <c r="G215"/>
  <c r="I215" s="1"/>
  <c r="I216"/>
  <c r="M12" i="3"/>
  <c r="N14"/>
  <c r="M34"/>
  <c r="N34" s="1"/>
  <c r="N36"/>
  <c r="L15"/>
  <c r="N16"/>
  <c r="G318" i="2"/>
  <c r="I318" s="1"/>
  <c r="I319"/>
  <c r="H327"/>
  <c r="I328"/>
  <c r="N68" i="3"/>
  <c r="L56"/>
  <c r="N56" s="1"/>
  <c r="G285" i="2"/>
  <c r="I285" s="1"/>
  <c r="M25" i="3"/>
  <c r="N25" s="1"/>
  <c r="G478" i="2"/>
  <c r="I478" s="1"/>
  <c r="G370"/>
  <c r="M15" i="3"/>
  <c r="L29"/>
  <c r="M62"/>
  <c r="G123" i="2"/>
  <c r="I123" s="1"/>
  <c r="M38" i="3"/>
  <c r="H380" i="2"/>
  <c r="I380" s="1"/>
  <c r="H457"/>
  <c r="I457" s="1"/>
  <c r="L12" i="3"/>
  <c r="L49"/>
  <c r="H513" i="2"/>
  <c r="I513" s="1"/>
  <c r="G30"/>
  <c r="G326"/>
  <c r="L37" i="3" l="1"/>
  <c r="G265" i="2"/>
  <c r="G527"/>
  <c r="I527" s="1"/>
  <c r="N12" i="3"/>
  <c r="N59"/>
  <c r="N62"/>
  <c r="I370" i="2"/>
  <c r="I265"/>
  <c r="G10"/>
  <c r="I30"/>
  <c r="H326"/>
  <c r="I327"/>
  <c r="G336"/>
  <c r="I336" s="1"/>
  <c r="I337"/>
  <c r="G251"/>
  <c r="I251" s="1"/>
  <c r="I252"/>
  <c r="M37" i="3"/>
  <c r="N37" s="1"/>
  <c r="N38"/>
  <c r="G73" i="2"/>
  <c r="I73" s="1"/>
  <c r="G182"/>
  <c r="I182" s="1"/>
  <c r="N15" i="3"/>
  <c r="G534" i="2"/>
  <c r="N49" i="3"/>
  <c r="N29"/>
  <c r="G113" i="2"/>
  <c r="I113" s="1"/>
  <c r="G477"/>
  <c r="H503"/>
  <c r="I503" s="1"/>
  <c r="H456"/>
  <c r="L73" i="3"/>
  <c r="L74" s="1"/>
  <c r="N74" s="1"/>
  <c r="M73" l="1"/>
  <c r="N73" s="1"/>
  <c r="G325" i="2"/>
  <c r="G324" s="1"/>
  <c r="I534"/>
  <c r="G526"/>
  <c r="I526" s="1"/>
  <c r="H325"/>
  <c r="H324" s="1"/>
  <c r="I326"/>
  <c r="I477"/>
  <c r="G476"/>
  <c r="I456"/>
  <c r="G9"/>
  <c r="I10"/>
  <c r="H476"/>
  <c r="I9" l="1"/>
  <c r="G540"/>
  <c r="I324"/>
  <c r="I325"/>
  <c r="I476"/>
  <c r="H540"/>
  <c r="I540" s="1"/>
</calcChain>
</file>

<file path=xl/sharedStrings.xml><?xml version="1.0" encoding="utf-8"?>
<sst xmlns="http://schemas.openxmlformats.org/spreadsheetml/2006/main" count="5274" uniqueCount="1166">
  <si>
    <t>Проведение кадастровых работ  (проведение межевания земельных участков, постановка на государственный кадастровый учет)</t>
  </si>
  <si>
    <t>187</t>
  </si>
  <si>
    <t>188</t>
  </si>
  <si>
    <t>Проведение работ по формированию земельных участков, предоставляемых в собственность льготным категориям граждан</t>
  </si>
  <si>
    <t>191</t>
  </si>
  <si>
    <t>192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</si>
  <si>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</si>
  <si>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193</t>
  </si>
  <si>
    <t>194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</si>
  <si>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</si>
  <si>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</si>
  <si>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</si>
  <si>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</si>
  <si>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Капитальный ремонт и строительные работы  МБУК «Нижнесалдинский краеведческий музей им. А.Н. Анциферова»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</si>
  <si>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</si>
  <si>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</si>
  <si>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</si>
  <si>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</si>
  <si>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</si>
  <si>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</si>
  <si>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</si>
  <si>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</si>
  <si>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</si>
  <si>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</si>
  <si>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</si>
  <si>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</si>
  <si>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</si>
  <si>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</si>
  <si>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</si>
  <si>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</si>
  <si>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</si>
  <si>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</si>
  <si>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</si>
  <si>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</si>
  <si>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</si>
  <si>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</si>
  <si>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</si>
  <si>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</si>
  <si>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</si>
  <si>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</si>
  <si>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</si>
  <si>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</si>
  <si>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</si>
  <si>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</si>
  <si>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</si>
  <si>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</si>
  <si>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</si>
  <si>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</si>
  <si>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</si>
  <si>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</si>
  <si>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</si>
  <si>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</si>
  <si>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</si>
  <si>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</si>
  <si>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</si>
  <si>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</si>
  <si>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</si>
  <si>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</si>
  <si>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</si>
  <si>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</si>
  <si>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</si>
  <si>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</si>
  <si>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</si>
  <si>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</si>
  <si>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</si>
  <si>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</si>
  <si>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</si>
  <si>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</si>
  <si>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</si>
  <si>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</si>
  <si>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</si>
  <si>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</si>
  <si>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</si>
  <si>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</si>
  <si>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</si>
  <si>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</si>
  <si>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</si>
  <si>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</si>
  <si>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</si>
  <si>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</si>
  <si>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 xml:space="preserve">Социальные выплаты гражданам, кроме публичных
нормативных социальных выплат
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</si>
  <si>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</si>
  <si>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</si>
  <si>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</si>
  <si>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</si>
  <si>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</si>
  <si>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</si>
  <si>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</si>
  <si>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</si>
  <si>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</si>
  <si>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</si>
  <si>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</si>
  <si>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</si>
  <si>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</si>
  <si>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</si>
  <si>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</si>
  <si>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Сбор, транспортировка и обезвреживание ртутьсодержащих ламп от населения частного сектора</t>
  </si>
  <si>
    <t>262</t>
  </si>
  <si>
    <t>263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</si>
  <si>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</si>
  <si>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</si>
  <si>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</si>
  <si>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</si>
  <si>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</si>
  <si>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</si>
  <si>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</si>
  <si>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</si>
  <si>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</si>
  <si>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</si>
  <si>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</si>
  <si>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</si>
  <si>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</si>
  <si>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</si>
  <si>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</si>
  <si>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</si>
  <si>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</si>
  <si>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</si>
  <si>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</si>
  <si>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</si>
  <si>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</si>
  <si>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</si>
  <si>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</si>
  <si>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</si>
  <si>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</si>
  <si>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</si>
  <si>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</si>
  <si>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</si>
  <si>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</si>
  <si>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</si>
  <si>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</si>
  <si>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>211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</si>
  <si>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</si>
  <si>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</si>
  <si>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</si>
  <si>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</si>
  <si>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</si>
  <si>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</si>
  <si>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</si>
  <si>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Субсидии социально-ориентированным некомерческим организациям</t>
  </si>
  <si>
    <t>0510527000</t>
  </si>
  <si>
    <t>Проведение работ по подготовке проектов реконструкции и перепланировке нежилых помещений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</si>
  <si>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</si>
  <si>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</si>
  <si>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</si>
  <si>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</si>
  <si>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</si>
  <si>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Содержание МКУ «Управление гражданской защиты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</si>
  <si>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</si>
  <si>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</si>
  <si>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</si>
  <si>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</si>
  <si>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</si>
  <si>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</si>
  <si>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</si>
  <si>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</si>
  <si>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</si>
  <si>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</si>
  <si>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</si>
  <si>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</si>
  <si>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</si>
  <si>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</si>
  <si>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</si>
  <si>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</si>
  <si>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</si>
  <si>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</si>
  <si>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</si>
  <si>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</si>
  <si>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</si>
  <si>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</si>
  <si>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Подпрограмма «Обеспечение иных расходных полномочий»</t>
  </si>
  <si>
    <t>Подпрограмма «Организация использования и охраны лесов городского округа Нижняя Салда»</t>
  </si>
  <si>
    <t>Муниципальная программа «Развитие системы образования в городском округе Нижняя Салда до 2025 года»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</si>
  <si>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</si>
  <si>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</si>
  <si>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Подпрограмма «Развитие библиотечной деятельности»</t>
  </si>
  <si>
    <t>Подпрограмма «Управление муниципальным долгом»</t>
  </si>
  <si>
    <t>Обеспечение деятельности МКУ «ЦБУМПиС»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</si>
  <si>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</si>
  <si>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</si>
  <si>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</si>
  <si>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</si>
  <si>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</si>
  <si>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</si>
  <si>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</si>
  <si>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системы образования в городском округе Нижняя Салда до 2025 года»»</t>
  </si>
  <si>
    <t>0820045300</t>
  </si>
  <si>
    <t>1050528000</t>
  </si>
  <si>
    <t>Подпрограмма «Реконструкция и модернизация объектов жилищно-коммунального хозяйства в городском округе Нижняя Салда»</t>
  </si>
  <si>
    <t>Субсидии социально-ориентированным некоммерческим организациям</t>
  </si>
  <si>
    <t>Подпрограмма «Развитие системы дополнительного образования в городском округе Нижняя Салда»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</si>
  <si>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</si>
  <si>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</si>
  <si>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</si>
  <si>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</si>
  <si>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</si>
  <si>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Муниципальная программа «Профилактика правонарушений в городском округе Нижняя Салда до 2025 года»</t>
  </si>
  <si>
    <t>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</si>
  <si>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</si>
  <si>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0102122000</t>
  </si>
  <si>
    <t>Капитальный ремонт улицы Карла Маркса в городе Нижняя Салда</t>
  </si>
  <si>
    <t>0411524000</t>
  </si>
  <si>
    <t>Бюджетные инвестиции</t>
  </si>
  <si>
    <t>Муниципальная программа «Поддержка общественных организаций и отдельных категорий граждан городского округа Нижняя Салда до 2025 года»</t>
  </si>
  <si>
    <t>Подпрограмма «Обеспечение жильем молодых семей в городском округе Нижняя Салда до 2025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</si>
  <si>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года»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</si>
  <si>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</si>
  <si>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</si>
  <si>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</si>
  <si>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</si>
  <si>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</si>
  <si>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</si>
  <si>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</si>
  <si>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</si>
  <si>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2025 года»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</si>
  <si>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</si>
  <si>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</si>
  <si>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</si>
  <si>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Муниципальная программа «Развитие культуры в городском округе Нижняя Салда до 2025 года»</t>
  </si>
  <si>
    <t>Подпрограмма «Обеспечение реализации муниципальной программы «Развитие культуры в городском округе Нижняя Салда до 2025 года»»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</si>
  <si>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</si>
  <si>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</si>
  <si>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 xml:space="preserve">Муниципальная программа  «Управление  муниципальными финансами городского округа Нижняя Салда  до 2025 года»
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</si>
  <si>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2025 года»»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</si>
  <si>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2025 года»
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</si>
  <si>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</si>
  <si>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</si>
  <si>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</si>
  <si>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</si>
  <si>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</si>
  <si>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</si>
  <si>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</si>
  <si>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Развитие материально-технической базы для дополнительного образования детей детско-юношеской спортивной школы</t>
  </si>
  <si>
    <t>1030225000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</si>
  <si>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</si>
  <si>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</si>
  <si>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</si>
  <si>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</si>
  <si>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</si>
  <si>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</si>
  <si>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</si>
  <si>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</si>
  <si>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</si>
  <si>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</si>
  <si>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</si>
  <si>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</si>
  <si>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</si>
  <si>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</si>
  <si>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</si>
  <si>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</si>
  <si>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</si>
  <si>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</si>
  <si>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</si>
  <si>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</si>
  <si>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</si>
  <si>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</si>
  <si>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</si>
  <si>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</si>
  <si>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</si>
  <si>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</si>
  <si>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</si>
  <si>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</si>
  <si>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</si>
  <si>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</si>
  <si>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316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</si>
  <si>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</si>
  <si>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</si>
  <si>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</si>
  <si>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</si>
  <si>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</si>
  <si>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</si>
  <si>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</si>
  <si>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</si>
  <si>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</si>
  <si>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</si>
  <si>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</si>
  <si>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</si>
  <si>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</si>
  <si>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</si>
  <si>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</si>
  <si>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</si>
  <si>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</si>
  <si>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</si>
  <si>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</si>
  <si>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</si>
  <si>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0707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</si>
  <si>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</si>
  <si>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</si>
  <si>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</si>
  <si>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</si>
  <si>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</si>
  <si>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</si>
  <si>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342</t>
  </si>
  <si>
    <t>343</t>
  </si>
  <si>
    <t>344</t>
  </si>
  <si>
    <t>345</t>
  </si>
  <si>
    <t>Обеспечение осуществления мероприятий по работе с молодежью</t>
  </si>
  <si>
    <t>350</t>
  </si>
  <si>
    <t>0709</t>
  </si>
  <si>
    <t>Другие вопросы в области образования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</si>
  <si>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</si>
  <si>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</si>
  <si>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</si>
  <si>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</si>
  <si>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</si>
  <si>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</si>
  <si>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</si>
  <si>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</si>
  <si>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</si>
  <si>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</si>
  <si>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</si>
  <si>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</si>
  <si>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</si>
  <si>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</si>
  <si>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</si>
  <si>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</si>
  <si>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</si>
  <si>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</si>
  <si>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</si>
  <si>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</si>
  <si>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</si>
  <si>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</si>
  <si>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</si>
  <si>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381</t>
  </si>
  <si>
    <t>Организация деятельности учреждений культурно-досуговой сферы</t>
  </si>
  <si>
    <t>382</t>
  </si>
  <si>
    <t>383</t>
  </si>
  <si>
    <t>384</t>
  </si>
  <si>
    <t>387</t>
  </si>
  <si>
    <t>388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</si>
  <si>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</si>
  <si>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</si>
  <si>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</si>
  <si>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</si>
  <si>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</si>
  <si>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</si>
  <si>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</si>
  <si>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</si>
  <si>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</si>
  <si>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</si>
  <si>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</si>
  <si>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</si>
  <si>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</si>
  <si>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</si>
  <si>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</si>
  <si>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</si>
  <si>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</si>
  <si>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</si>
  <si>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</si>
  <si>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</si>
  <si>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</si>
  <si>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</si>
  <si>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</si>
  <si>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</si>
  <si>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</si>
  <si>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</si>
  <si>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</si>
  <si>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</si>
  <si>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</si>
  <si>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</si>
  <si>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0703</t>
  </si>
  <si>
    <t>Дополнительное образование детей</t>
  </si>
  <si>
    <t>0840125000</t>
  </si>
  <si>
    <t xml:space="preserve">Обеспечение населения городского округа Нижняя Салда питьевой водой стандартного качества            </t>
  </si>
  <si>
    <t>0330823000</t>
  </si>
  <si>
    <t>0360523000</t>
  </si>
  <si>
    <t>Строительство  блочных газовых котельных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</si>
  <si>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</si>
  <si>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</si>
  <si>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</si>
  <si>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</si>
  <si>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</si>
  <si>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</si>
  <si>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</si>
  <si>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</si>
  <si>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</si>
  <si>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</si>
  <si>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</si>
  <si>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</si>
  <si>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</si>
  <si>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</si>
  <si>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</si>
  <si>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</si>
  <si>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</si>
  <si>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</si>
  <si>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</si>
  <si>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</si>
  <si>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</si>
  <si>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</si>
  <si>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</si>
  <si>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</si>
  <si>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426</t>
  </si>
  <si>
    <t>427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</si>
  <si>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</si>
  <si>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428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</si>
  <si>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</si>
  <si>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</si>
  <si>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</si>
  <si>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</si>
  <si>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</si>
  <si>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</si>
  <si>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</si>
  <si>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</si>
  <si>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</si>
  <si>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</si>
  <si>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8000051180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</si>
  <si>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</si>
  <si>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</si>
  <si>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</si>
  <si>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</si>
  <si>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</si>
  <si>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</si>
  <si>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</si>
  <si>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0100622000</t>
  </si>
  <si>
    <t>1500000000</t>
  </si>
  <si>
    <t>1400000000</t>
  </si>
  <si>
    <t>1400323000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</si>
  <si>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</si>
  <si>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</si>
  <si>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</si>
  <si>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</si>
  <si>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</si>
  <si>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</si>
  <si>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</si>
  <si>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</si>
  <si>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</si>
  <si>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</si>
  <si>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</si>
  <si>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</si>
  <si>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0520723000</t>
  </si>
  <si>
    <t>0530000000</t>
  </si>
  <si>
    <t>1400123000</t>
  </si>
  <si>
    <t>0300000000</t>
  </si>
  <si>
    <t>0310000000</t>
  </si>
  <si>
    <t>0310123000</t>
  </si>
  <si>
    <t>0360000000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</si>
  <si>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</si>
  <si>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</si>
  <si>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</si>
  <si>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</si>
  <si>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</si>
  <si>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</si>
  <si>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</si>
  <si>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</si>
  <si>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</si>
  <si>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</si>
  <si>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</si>
  <si>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</si>
  <si>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</si>
  <si>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</si>
  <si>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</si>
  <si>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</si>
  <si>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</si>
  <si>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</si>
  <si>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</si>
  <si>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</si>
  <si>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</si>
  <si>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</si>
  <si>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</si>
  <si>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</si>
  <si>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</si>
  <si>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</si>
  <si>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</si>
  <si>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</si>
  <si>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</si>
  <si>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</si>
  <si>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</si>
  <si>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</si>
  <si>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</si>
  <si>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</si>
  <si>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</si>
  <si>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0920326000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</si>
  <si>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</si>
  <si>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</si>
  <si>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</si>
  <si>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</si>
  <si>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</si>
  <si>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</si>
  <si>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</si>
  <si>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</si>
  <si>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</si>
  <si>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</si>
  <si>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</si>
  <si>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</si>
  <si>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</si>
  <si>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</si>
  <si>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</si>
  <si>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</si>
  <si>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</si>
  <si>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</si>
  <si>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</si>
  <si>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</si>
  <si>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</si>
  <si>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0720122000</t>
  </si>
  <si>
    <t>Обеспечение первичных мер пожарной безопасности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</si>
  <si>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</si>
  <si>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</si>
  <si>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</si>
  <si>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</si>
  <si>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</si>
  <si>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1030125000</t>
  </si>
  <si>
    <t>1040125000</t>
  </si>
  <si>
    <t>1050228000</t>
  </si>
  <si>
    <t>392</t>
  </si>
  <si>
    <t>393</t>
  </si>
  <si>
    <t>420</t>
  </si>
  <si>
    <t>421</t>
  </si>
  <si>
    <t>430</t>
  </si>
  <si>
    <t>438</t>
  </si>
  <si>
    <t>439</t>
  </si>
  <si>
    <t>8000021500</t>
  </si>
  <si>
    <t>Председатель представительного органа муниципального образования</t>
  </si>
  <si>
    <t>Оказание финансовой поддержки  крестьянским (фермерским) хозяйствам, личным подсобным хозяйствам городского округа Нижняя Салда (предоставление субсидий  из местного бюджета)</t>
  </si>
  <si>
    <t>0620241200</t>
  </si>
  <si>
    <t>0620341100</t>
  </si>
  <si>
    <t>0510127000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</si>
  <si>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</si>
  <si>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</si>
  <si>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</si>
  <si>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</si>
  <si>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</si>
  <si>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</si>
  <si>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</si>
  <si>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</si>
  <si>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</si>
  <si>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</si>
  <si>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</si>
  <si>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</si>
  <si>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</si>
  <si>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</si>
  <si>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</si>
  <si>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</si>
  <si>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</si>
  <si>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</si>
  <si>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</si>
  <si>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</si>
  <si>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</si>
  <si>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</si>
  <si>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</si>
  <si>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</si>
  <si>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</si>
  <si>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</si>
  <si>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</si>
  <si>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</si>
  <si>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</si>
  <si>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</si>
  <si>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</si>
  <si>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</si>
  <si>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</si>
  <si>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</si>
  <si>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</si>
  <si>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</si>
  <si>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</si>
  <si>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</si>
  <si>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</si>
  <si>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</si>
  <si>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</si>
  <si>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</si>
  <si>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</si>
  <si>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</si>
  <si>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</si>
  <si>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</si>
  <si>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</si>
  <si>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</si>
  <si>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</si>
  <si>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</si>
  <si>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</si>
  <si>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</si>
  <si>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</si>
  <si>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</si>
  <si>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</si>
  <si>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</si>
  <si>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</si>
  <si>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</si>
  <si>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</si>
  <si>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</si>
  <si>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</si>
  <si>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</si>
  <si>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</si>
  <si>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</si>
  <si>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</si>
  <si>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</si>
  <si>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</si>
  <si>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</si>
  <si>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</si>
  <si>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</si>
  <si>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</si>
  <si>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</si>
  <si>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</si>
  <si>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</si>
  <si>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</si>
  <si>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</si>
  <si>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</si>
  <si>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</si>
  <si>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</si>
  <si>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</si>
  <si>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</si>
  <si>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</si>
  <si>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</si>
  <si>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</si>
  <si>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</si>
  <si>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</si>
  <si>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</si>
  <si>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</si>
  <si>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</si>
  <si>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</si>
  <si>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</si>
  <si>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</si>
  <si>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</si>
  <si>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</si>
  <si>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</si>
  <si>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</si>
  <si>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</si>
  <si>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</si>
  <si>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</si>
  <si>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</si>
  <si>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</si>
  <si>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17</t>
  </si>
  <si>
    <t>18</t>
  </si>
  <si>
    <t>19</t>
  </si>
  <si>
    <t>20</t>
  </si>
  <si>
    <t>21</t>
  </si>
  <si>
    <t>850</t>
  </si>
  <si>
    <t xml:space="preserve">Уплата налогов, сборов и иных платежей
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</si>
  <si>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</si>
  <si>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</si>
  <si>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</si>
  <si>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</si>
  <si>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</si>
  <si>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</si>
  <si>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</si>
  <si>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</si>
  <si>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</si>
  <si>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</si>
  <si>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</si>
  <si>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</si>
  <si>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</si>
  <si>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</si>
  <si>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</si>
  <si>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</si>
  <si>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</si>
  <si>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</si>
  <si>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</si>
  <si>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</si>
  <si>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</si>
  <si>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</si>
  <si>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</si>
  <si>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</si>
  <si>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</si>
  <si>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</si>
  <si>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</si>
  <si>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</si>
  <si>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</si>
  <si>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</si>
  <si>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</si>
  <si>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</si>
  <si>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</si>
  <si>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</si>
  <si>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</si>
  <si>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</si>
  <si>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</si>
  <si>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</si>
  <si>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</si>
  <si>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</si>
  <si>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</si>
  <si>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</si>
  <si>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</si>
  <si>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</si>
  <si>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</si>
  <si>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</si>
  <si>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</si>
  <si>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</si>
  <si>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</si>
  <si>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</si>
  <si>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</si>
  <si>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</si>
  <si>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</si>
  <si>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</si>
  <si>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</si>
  <si>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</si>
  <si>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</si>
  <si>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</si>
  <si>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</si>
  <si>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</si>
  <si>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</si>
  <si>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</si>
  <si>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</si>
  <si>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</si>
  <si>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</si>
  <si>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</si>
  <si>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</si>
  <si>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</si>
  <si>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</si>
  <si>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</si>
  <si>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</si>
  <si>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0200</t>
  </si>
  <si>
    <t>Национальная оборона</t>
  </si>
  <si>
    <t>77</t>
  </si>
  <si>
    <t>0203</t>
  </si>
  <si>
    <t>Мобилизационная и вневойсковая подготовка</t>
  </si>
  <si>
    <t>78</t>
  </si>
  <si>
    <t>79</t>
  </si>
  <si>
    <t>80</t>
  </si>
  <si>
    <t>431</t>
  </si>
  <si>
    <t>432</t>
  </si>
  <si>
    <t>433</t>
  </si>
  <si>
    <t>434</t>
  </si>
  <si>
    <t>435</t>
  </si>
  <si>
    <t>436</t>
  </si>
  <si>
    <t>437</t>
  </si>
  <si>
    <t>440</t>
  </si>
  <si>
    <t>441</t>
  </si>
  <si>
    <t>442</t>
  </si>
  <si>
    <t>0370000000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</si>
  <si>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</si>
  <si>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</si>
  <si>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</si>
  <si>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</si>
  <si>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</si>
  <si>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</si>
  <si>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</si>
  <si>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</si>
  <si>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</si>
  <si>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</si>
  <si>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</si>
  <si>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</si>
  <si>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</si>
  <si>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</si>
  <si>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</si>
  <si>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</si>
  <si>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</si>
  <si>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</si>
  <si>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</si>
  <si>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</si>
  <si>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</si>
  <si>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</si>
  <si>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</si>
  <si>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</si>
  <si>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</si>
  <si>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</si>
  <si>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</si>
  <si>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</si>
  <si>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</si>
  <si>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</si>
  <si>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</si>
  <si>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</si>
  <si>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</si>
  <si>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</si>
  <si>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</si>
  <si>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</si>
  <si>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</si>
  <si>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</si>
  <si>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</si>
  <si>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</si>
  <si>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</si>
  <si>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</si>
  <si>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</si>
  <si>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</si>
  <si>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</si>
  <si>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0400</t>
  </si>
  <si>
    <t>Национальная экономика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</si>
  <si>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</si>
  <si>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</si>
  <si>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</si>
  <si>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</si>
  <si>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</si>
  <si>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</si>
  <si>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</si>
  <si>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</si>
  <si>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</si>
  <si>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</si>
  <si>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429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</si>
  <si>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</si>
  <si>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</si>
  <si>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</si>
  <si>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</si>
  <si>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</si>
  <si>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</si>
  <si>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</si>
  <si>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</si>
  <si>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</si>
  <si>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</si>
  <si>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</si>
  <si>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</si>
  <si>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</si>
  <si>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</si>
  <si>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</si>
  <si>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</si>
  <si>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136</t>
  </si>
  <si>
    <t>137</t>
  </si>
  <si>
    <t>Содержание автомобильных дорог общего пользования и сооружений на них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</si>
  <si>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</si>
  <si>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</si>
  <si>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</si>
  <si>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</si>
  <si>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</si>
  <si>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</si>
  <si>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</si>
  <si>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</si>
  <si>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</si>
  <si>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</si>
  <si>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</si>
  <si>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</si>
  <si>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</si>
  <si>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</si>
  <si>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</si>
  <si>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</si>
  <si>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0410</t>
  </si>
  <si>
    <t>Связь и информатика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</si>
  <si>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</si>
  <si>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</si>
  <si>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</si>
  <si>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</si>
  <si>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</si>
  <si>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</si>
  <si>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</si>
  <si>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</si>
  <si>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</si>
  <si>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</si>
  <si>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</si>
  <si>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</si>
  <si>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</si>
  <si>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</si>
  <si>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</si>
  <si>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</si>
  <si>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</si>
  <si>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176</t>
  </si>
  <si>
    <t>177</t>
  </si>
  <si>
    <t>178</t>
  </si>
  <si>
    <t>179</t>
  </si>
  <si>
    <t>180</t>
  </si>
  <si>
    <t>0412</t>
  </si>
  <si>
    <t>Другие вопросы в области национальной экономики</t>
  </si>
  <si>
    <t>183</t>
  </si>
  <si>
    <t>184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</si>
  <si>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</si>
  <si>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</si>
  <si>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</si>
  <si>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</si>
  <si>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</si>
  <si>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</si>
  <si>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0820425000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</si>
  <si>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</si>
  <si>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0411624000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</si>
  <si>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</si>
  <si>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0210129000</t>
  </si>
  <si>
    <t>Премии и гранты</t>
  </si>
  <si>
    <t>Уплата налогов, сборов и иных платежей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</si>
  <si>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</si>
  <si>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</si>
  <si>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</si>
  <si>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</si>
  <si>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</si>
  <si>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</si>
  <si>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</si>
  <si>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</si>
  <si>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</si>
  <si>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</si>
  <si>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</si>
  <si>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</si>
  <si>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</si>
  <si>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</si>
  <si>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</si>
  <si>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</si>
  <si>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</si>
  <si>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</si>
  <si>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</si>
  <si>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</si>
  <si>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</si>
  <si>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</si>
  <si>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</si>
  <si>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</si>
  <si>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</si>
  <si>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</si>
  <si>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</si>
  <si>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</si>
  <si>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</si>
  <si>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</si>
  <si>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</si>
  <si>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</si>
  <si>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</si>
  <si>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</si>
  <si>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Обеспечение деятельности МКУ «Служба муниципального заказа городского округа Нижняя Салда»</t>
  </si>
  <si>
    <t>Расходы,связанные с организацией и проведением публичных слушаний</t>
  </si>
  <si>
    <t>0532123000</t>
  </si>
  <si>
    <t>Мероприятия по содержанию кладбища</t>
  </si>
  <si>
    <t>0330423000</t>
  </si>
  <si>
    <t>Охрана семьи и детства</t>
  </si>
  <si>
    <t>1004</t>
  </si>
  <si>
    <t>0532223000</t>
  </si>
  <si>
    <t>Разработка схем границ прилегающих территорий</t>
  </si>
  <si>
    <t>Предоставление социальных выплат молодым семьям на приобретение (строительство) жилья</t>
  </si>
  <si>
    <t>0361623000</t>
  </si>
  <si>
    <t>Ликвидация несанкционированных мест размещения отходов</t>
  </si>
  <si>
    <t>465</t>
  </si>
  <si>
    <t>466</t>
  </si>
  <si>
    <t>469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</si>
  <si>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</si>
  <si>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</si>
  <si>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</si>
  <si>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0850225000</t>
  </si>
  <si>
    <t>472</t>
  </si>
  <si>
    <t>473</t>
  </si>
  <si>
    <t>474</t>
  </si>
  <si>
    <t>475</t>
  </si>
  <si>
    <t>476</t>
  </si>
  <si>
    <t>477</t>
  </si>
  <si>
    <t>Осуществление государственных полномочий Российской Федерации по первичному воинскому учету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</si>
  <si>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</si>
  <si>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</si>
  <si>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</si>
  <si>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</si>
  <si>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</si>
  <si>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</si>
  <si>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</si>
  <si>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</si>
  <si>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</si>
  <si>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</si>
  <si>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</si>
  <si>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</si>
  <si>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</si>
  <si>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</si>
  <si>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Другие вопросы в области жилищно-коммунального хозяйства</t>
  </si>
  <si>
    <t>0505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</si>
  <si>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</si>
  <si>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>Муниципальная программа «Управление  муниципальными финансами городского округа Нижняя Салда  до 2025 года»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</si>
  <si>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</si>
  <si>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</si>
  <si>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</si>
  <si>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 xml:space="preserve">Муниципальная программа «Предоставление молодым семьям, проживающим на территории городского округа Нижняя Салда региональной поддержки на улучшение жилищных условий до 2024 года» </t>
  </si>
  <si>
    <t>1700000000</t>
  </si>
  <si>
    <t xml:space="preserve">Предоставление региональной поддержки молодым семьям на улучшение жилищных условий </t>
  </si>
  <si>
    <t>1700129000</t>
  </si>
  <si>
    <t>1311022000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</si>
  <si>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</si>
  <si>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Исполнение судебных актов</t>
  </si>
  <si>
    <t>830</t>
  </si>
  <si>
    <t>Обеспечение деятельности  муниципальньго казенного учреждения «Централизованная бухгалтерия учреждений культуры» городского округа Нижняя Салда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</si>
  <si>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на 2023-2028 годы»</t>
  </si>
  <si>
    <t xml:space="preserve">Подпрограмма «Гражданская оборона и предупреждение чрезвычайных ситуаций на территории городского округа Нижняя Салда на 2023-2028 годы»
</t>
  </si>
  <si>
    <t>0710522000</t>
  </si>
  <si>
    <t>Обеспечение безопасности людей на водных объектах, предотвращение несчастных случаев на водоёмах</t>
  </si>
  <si>
    <t>0361823000</t>
  </si>
  <si>
    <t>Установка приборов учета потребления энергетических ресурсов в муниципальных учреждениях</t>
  </si>
  <si>
    <t>Возврат денежных средств за недостижение значений показателей, определенных соглашением о предоставлении субсидии из областного бюджета</t>
  </si>
  <si>
    <t>8000022000</t>
  </si>
  <si>
    <t>0331323000</t>
  </si>
  <si>
    <t xml:space="preserve">Обустройство и содержание контейнерных площадок </t>
  </si>
  <si>
    <t>Мероприятия по исследованию и обустройству источников нецентрализованного водоснабжения</t>
  </si>
  <si>
    <t>1310122000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</si>
  <si>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рудник, городских лесов городского округа Нижняя Салда</t>
  </si>
  <si>
    <t>Обустройство транспортной инфраструктурой земельных участков, предоставленных в собственность для индивидуального жилищного строительства гражданам, имеющих трех и более детей</t>
  </si>
  <si>
    <t>0411824000</t>
  </si>
  <si>
    <t>Развитие сети муниципальных учреждений по работе с молодежью</t>
  </si>
  <si>
    <t>1030248900</t>
  </si>
  <si>
    <t>Подпрограмма «Развитие добровольческого (волонтерского) движения в городском округе Нижняя Салда»</t>
  </si>
  <si>
    <t>1070000000</t>
  </si>
  <si>
    <t>Организация и проведение мероприятий по поощрению добровольческого (волонтерского) движения в городском округе Нижняя Салда</t>
  </si>
  <si>
    <t>1070125000</t>
  </si>
  <si>
    <t xml:space="preserve">Проведение рыночной оценки стоимости имущества </t>
  </si>
  <si>
    <t>0510227000</t>
  </si>
  <si>
    <t>Стипендии</t>
  </si>
  <si>
    <t>09308L5190</t>
  </si>
  <si>
    <t>Модернизация библиотек в части комплектования книжных фондов на условиях софинансирования из федерального бюджета</t>
  </si>
  <si>
    <t>62</t>
  </si>
  <si>
    <t>116</t>
  </si>
  <si>
    <t>117</t>
  </si>
  <si>
    <t>138</t>
  </si>
  <si>
    <t>139</t>
  </si>
  <si>
    <t>140</t>
  </si>
  <si>
    <t>141</t>
  </si>
  <si>
    <t>142</t>
  </si>
  <si>
    <t>159</t>
  </si>
  <si>
    <t>160</t>
  </si>
  <si>
    <t>181</t>
  </si>
  <si>
    <t>182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</si>
  <si>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</si>
  <si>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</si>
  <si>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</si>
  <si>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</si>
  <si>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</si>
  <si>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</si>
  <si>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</si>
  <si>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</si>
  <si>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</si>
  <si>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</si>
  <si>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</si>
  <si>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</si>
  <si>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</si>
  <si>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333</t>
  </si>
  <si>
    <t>334</t>
  </si>
  <si>
    <t>335</t>
  </si>
  <si>
    <t>336</t>
  </si>
  <si>
    <t>337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</si>
  <si>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</si>
  <si>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</si>
  <si>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</si>
  <si>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</si>
  <si>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</si>
  <si>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</si>
  <si>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</si>
  <si>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</si>
  <si>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</si>
  <si>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</si>
  <si>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365</t>
  </si>
  <si>
    <t>385</t>
  </si>
  <si>
    <t>386</t>
  </si>
  <si>
    <t>389</t>
  </si>
  <si>
    <t>390</t>
  </si>
  <si>
    <t>398</t>
  </si>
  <si>
    <t>399</t>
  </si>
  <si>
    <t>400</t>
  </si>
  <si>
    <t>401</t>
  </si>
  <si>
    <t>402</t>
  </si>
  <si>
    <t>443</t>
  </si>
  <si>
    <t>444</t>
  </si>
  <si>
    <t>445</t>
  </si>
  <si>
    <t>446</t>
  </si>
  <si>
    <t>467</t>
  </si>
  <si>
    <t>468</t>
  </si>
  <si>
    <t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</t>
  </si>
  <si>
    <t>Погашение кредиторской задолженности прошлых лет</t>
  </si>
  <si>
    <t>482</t>
  </si>
  <si>
    <t>Муниципальная программа «Повышение эффективности управления муниципальной собственностью городского округа Нижняя Салда до 2025 года»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</si>
  <si>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2025 года»</t>
  </si>
  <si>
    <t>Муниципальная программа «Общегосударственные вопросы на территории городского округа Нижняя Салда до 2025 года»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</si>
  <si>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2025 года»</t>
  </si>
  <si>
    <t>Обеспечение рационального и безопасного природопользования на территории городского округа Нижняя Салда до 2027 года</t>
  </si>
  <si>
    <t>Подпрограмма «Развитие водохозяйственного комплекса в городском округе Нижняя Салда до 2027 года»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</si>
  <si>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2027 года»</t>
  </si>
  <si>
    <t>Муниципальная программа  «Развитие дорожного хозяйства в городском округе Нижняя Салда до 2027 года»</t>
  </si>
  <si>
    <t>Подпрограмма «Развитие транспортного комплекса в городском округе Нижняя Салда до 2027 года»</t>
  </si>
  <si>
    <t>Муниципальная программа  «Развитие транспорта и дорожного хозяйства в городском округе Нижняя Салда до 2027 года»</t>
  </si>
  <si>
    <t>Подпрограмма «Развитие дорожного хозяйства в городском округе Нижняя Салда до 2027 года»</t>
  </si>
  <si>
    <t>Подпрограмма «Повышение безопасности дорожного движения на территории городского округа Нижняя Салда до 2027 года»</t>
  </si>
  <si>
    <t>Муниципальная программа «Информационное общество городского округа Нижняя Салда до 2027 года»</t>
  </si>
  <si>
    <t>Подпрограмма «Развитие градостроительной деятельности на территории городского округа Нижняя Салда до 2025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</si>
  <si>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
</t>
  </si>
  <si>
    <t>Подпрограмма «Развитие жилищного хозяйства в городском округе Нижняя Салда до 2027 года»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</si>
  <si>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</t>
  </si>
  <si>
    <t>Подпрограмма «Энергосбережение и повышение энергетической эффективности в городском округе Нижняя Салда до 2027 года»</t>
  </si>
  <si>
    <t>Подпрограмма «Развитие благоустройства в городском округе Нижняя Салда до 2027 года»</t>
  </si>
  <si>
    <t>Подпрограмма «Восстановление и развитие объектов внешнего благоустройства в городском округе Нижняя Салда до 2027 года»</t>
  </si>
  <si>
    <t>Муниципальная программа «Развитие физической культуры, спорта и молодежной политики в городском округе Нижняя Салда до 2027 года»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</si>
  <si>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2027 года»
</t>
  </si>
  <si>
    <t>Подпрограмма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</si>
  <si>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Подпрограмма «Обеспечение реализации муниципальной программы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</si>
  <si>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Обеспечение функционирования и развития сети системы видеонаблюдения на территории городского округа Нижняя Салда</t>
  </si>
  <si>
    <t>0100822000</t>
  </si>
  <si>
    <t>0331123000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</si>
  <si>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</si>
  <si>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483</t>
  </si>
  <si>
    <t>484</t>
  </si>
  <si>
    <t>485</t>
  </si>
  <si>
    <t>486</t>
  </si>
  <si>
    <t>Подпрограмма «Чистая среда»</t>
  </si>
  <si>
    <t>0390000000</t>
  </si>
  <si>
    <t>0390123000</t>
  </si>
  <si>
    <t>0390142К00</t>
  </si>
  <si>
    <t>Организация деятельности по накоплению (в том числе раздельному накоплению) твердых коммунальных отходов (за счет средств местного бюджета)</t>
  </si>
  <si>
    <t>Организация деятельности по накоплению (в том числе раздельному накоплению) твердых коммунальных отходов (за счет средств областного бюджета)</t>
  </si>
  <si>
    <t>0820845410</t>
  </si>
  <si>
    <t>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</si>
  <si>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0820825000</t>
  </si>
  <si>
    <t>Создание в муниципальных общеобразовательных организациях условий для организации горячего питания обучающихся за счет средств местного бюджета</t>
  </si>
  <si>
    <t>0930426000</t>
  </si>
  <si>
    <t>Капитальный ремонт муниципального бюджетного учреждения культуры «Центральная городская библиотека»</t>
  </si>
  <si>
    <t>Осуществление мероприятий по совершенствованию системы организации дорожного движения</t>
  </si>
  <si>
    <t>0430224000</t>
  </si>
  <si>
    <t>Разработка декларации безопасности Нижнесалдинского ГТС</t>
  </si>
  <si>
    <t>1320623000</t>
  </si>
  <si>
    <t>Муниципальная программа
«Формирование современной городской среды на территории городского округа Нижняя Салда на 2018-2027 годы»</t>
  </si>
  <si>
    <t>1800000000</t>
  </si>
  <si>
    <t>Подпрограмма  «Благоустройство общественных  территорий в городском округе Нижняя Салда»</t>
  </si>
  <si>
    <t>1820000000</t>
  </si>
  <si>
    <t>Благоустройство общественной территории «Площади Быкова»</t>
  </si>
  <si>
    <t>1820723000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</si>
  <si>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</si>
  <si>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082EB51790</t>
  </si>
  <si>
    <t>Возврат излишне удержанного обеспечения исполнения муниципального контракта</t>
  </si>
  <si>
    <t>8000032000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</si>
  <si>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</si>
  <si>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</si>
  <si>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Приобретение коммунальной техники</t>
  </si>
  <si>
    <t>0370123000</t>
  </si>
  <si>
    <t>Материально-техническое обеспечение пункта временного размещения</t>
  </si>
  <si>
    <t>0710822000</t>
  </si>
  <si>
    <t>02101L4970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</si>
  <si>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</si>
  <si>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1700149500</t>
  </si>
  <si>
    <t>Предоставление региональных социальных выплат молодым семьям на улучшение жилищных условий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</si>
  <si>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</si>
  <si>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1060425000</t>
  </si>
  <si>
    <t>Обеспечение осуществления мероприятий по патриотическому воспитанию граждан</t>
  </si>
  <si>
    <t>08205L3030</t>
  </si>
  <si>
    <t>0840145610</t>
  </si>
  <si>
    <t>0370342200</t>
  </si>
  <si>
    <t>Строительство объекта «Сооружения биологической очистки хозбытовых сточных вод производительностью 6000 мз/сутки ГО Нижняя Салда» за счет субсидии из областного бюджета на строительство и реконструкцию систем и (или) объектов коммунальной инфраструктуры муниципальных образований</t>
  </si>
  <si>
    <t xml:space="preserve">  Социальные выплаты гражданам, кроме публичных нормативных социальных выплат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</si>
  <si>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</si>
  <si>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</si>
  <si>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</si>
  <si>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</si>
  <si>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</si>
  <si>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</si>
  <si>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</si>
  <si>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</si>
  <si>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</si>
  <si>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</si>
  <si>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</si>
  <si>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</si>
  <si>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</si>
  <si>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</si>
  <si>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</si>
  <si>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</si>
  <si>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</si>
  <si>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</si>
  <si>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</si>
  <si>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</si>
  <si>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</si>
  <si>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</si>
  <si>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</si>
  <si>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</si>
  <si>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</si>
  <si>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</si>
  <si>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</si>
  <si>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</si>
  <si>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</si>
  <si>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</si>
  <si>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</si>
  <si>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</si>
  <si>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</si>
  <si>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</si>
  <si>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</si>
  <si>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</si>
  <si>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</si>
  <si>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</si>
  <si>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</si>
  <si>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</si>
  <si>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</si>
  <si>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</si>
  <si>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</si>
  <si>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</si>
  <si>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</si>
  <si>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</si>
  <si>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 xml:space="preserve">Иные закупки товаров, работ и услуг для обеспечениягосударственных (муниципальных) нужд
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</si>
  <si>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первый квартал 2023 года </t>
  </si>
  <si>
    <t>Приложение № 3</t>
  </si>
  <si>
    <t>Приложение № 4</t>
  </si>
  <si>
    <t>Ведомственная структура расходов бюджета городского округа Нижняя Салда за первый квартал 2023 года</t>
  </si>
  <si>
    <t>Приложение № 5</t>
  </si>
  <si>
    <t xml:space="preserve">Перечень муниципальных программ городского округа Нижняя Салда, подлежащих реализации                                                                                         за первый квартал 2023 года </t>
  </si>
  <si>
    <t>Бюджет городского округа, сумма в рублях</t>
  </si>
  <si>
    <t>Исполнено, сумма в рублях</t>
  </si>
  <si>
    <t>Процент исполнения, %</t>
  </si>
  <si>
    <t>Код глав-
ного распо-
ряди-
теля</t>
  </si>
  <si>
    <t>Код вида рас-
хо-
дов</t>
  </si>
  <si>
    <t>Процент исполнения,%</t>
  </si>
  <si>
    <t>185</t>
  </si>
  <si>
    <t>186</t>
  </si>
  <si>
    <t>189</t>
  </si>
  <si>
    <t>190</t>
  </si>
  <si>
    <t>376</t>
  </si>
  <si>
    <t>377</t>
  </si>
  <si>
    <t>к постановлению администрации                            городского округа Нижняя Салда                                                                     от   ________________ №______                                                                                "Об утверждении отчета об исполнении бюджета городского округа Нижняя Салда                     за первый квартал 2023 года"</t>
  </si>
  <si>
    <t>к постановлению администрации                            городского округа Нижняя Салда                                                                     от   ______________ № _____                                                                                "Об утверждении отчета об исполнении бюджета городского округа Нижняя Салда  за  первый квартал 2023 года"</t>
  </si>
  <si>
    <t>к постановлению администрации                            городского округа Нижняя Салда                                                                     от   26.04.2023 № 250                                                                                "Об утверждении отчета об исполнении бюджета городского округа Нижняя Салда  за  первый квартал 2023 года"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</si>
</sst>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0_);_(* \(#,##0.00\);_(* \-??_);_(@_)"/>
    <numFmt numFmtId="166" formatCode="_-* #,##0.00_р_._-;\-* #,##0.00_р_._-;_-* \-??_р_._-;_-@_-"/>
    <numFmt numFmtId="167" formatCode="000000"/>
    <numFmt numFmtId="168" formatCode="0.0"/>
    <numFmt numFmtId="169" formatCode="_-* #,##0.000_р_._-;\-* #,##0.000_р_._-;_-* \-??_р_._-;_-@_-"/>
    <numFmt numFmtId="170" formatCode="0.000"/>
  </numFmts>
  <fonts count="29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12"/>
      <name val="Times New Roman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8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8"/>
      <color rgb="FF000000"/>
      <name val="Liberation Serif"/>
    </font>
    <font>
      <b/>
      <sz val="11"/>
      <color rgb="FF000000"/>
      <name val="Liberation Serif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2">
    <xf numFmtId="0" fontId="0" fillId="0" borderId="0"/>
    <xf numFmtId="1" fontId="21" fillId="0" borderId="16">
      <alignment horizontal="center" vertical="top" shrinkToFit="1"/>
    </xf>
    <xf numFmtId="49" fontId="21" fillId="0" borderId="16">
      <alignment horizontal="center" vertical="top" shrinkToFit="1"/>
    </xf>
    <xf numFmtId="4" fontId="22" fillId="2" borderId="16">
      <alignment horizontal="right" vertical="top" shrinkToFit="1"/>
    </xf>
    <xf numFmtId="0" fontId="8" fillId="0" borderId="0"/>
    <xf numFmtId="0" fontId="20" fillId="0" borderId="0"/>
    <xf numFmtId="0" fontId="7" fillId="0" borderId="0"/>
    <xf numFmtId="165" fontId="7" fillId="0" borderId="0" applyFill="0" applyBorder="0" applyAlignment="0" applyProtection="0"/>
    <xf numFmtId="0" fontId="8" fillId="0" borderId="0"/>
    <xf numFmtId="4" fontId="24" fillId="0" borderId="17">
      <alignment horizontal="right" wrapText="1"/>
    </xf>
    <xf numFmtId="0" fontId="26" fillId="0" borderId="19">
      <alignment horizontal="left" wrapText="1"/>
    </xf>
    <xf numFmtId="4" fontId="24" fillId="0" borderId="20">
      <alignment horizontal="right" shrinkToFit="1"/>
    </xf>
  </cellStyleXfs>
  <cellXfs count="200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166" fontId="1" fillId="0" borderId="0" xfId="7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8" fontId="2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5" fontId="0" fillId="0" borderId="0" xfId="7" applyFont="1" applyFill="1" applyBorder="1" applyAlignment="1" applyProtection="1">
      <alignment horizontal="right"/>
    </xf>
    <xf numFmtId="166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6" fontId="1" fillId="0" borderId="0" xfId="7" applyNumberFormat="1" applyFont="1" applyFill="1" applyBorder="1" applyAlignment="1" applyProtection="1">
      <alignment wrapText="1"/>
    </xf>
    <xf numFmtId="49" fontId="2" fillId="0" borderId="1" xfId="6" applyNumberFormat="1" applyFont="1" applyFill="1" applyBorder="1" applyAlignment="1">
      <alignment horizontal="center" vertical="top"/>
    </xf>
    <xf numFmtId="166" fontId="2" fillId="0" borderId="4" xfId="7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4" fontId="1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4" fontId="5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0" fillId="0" borderId="0" xfId="7" applyFont="1" applyFill="1"/>
    <xf numFmtId="49" fontId="10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6" fontId="10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/>
    <xf numFmtId="49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49" fontId="16" fillId="0" borderId="1" xfId="6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15" fillId="0" borderId="5" xfId="6" applyNumberFormat="1" applyFont="1" applyFill="1" applyBorder="1" applyAlignment="1">
      <alignment horizontal="center" vertical="center"/>
    </xf>
    <xf numFmtId="0" fontId="15" fillId="0" borderId="5" xfId="6" applyNumberFormat="1" applyFont="1" applyFill="1" applyBorder="1" applyAlignment="1">
      <alignment horizontal="center" vertical="center" wrapText="1"/>
    </xf>
    <xf numFmtId="4" fontId="15" fillId="0" borderId="5" xfId="7" applyNumberFormat="1" applyFont="1" applyFill="1" applyBorder="1" applyAlignment="1" applyProtection="1">
      <alignment horizontal="center" vertical="center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4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4" xfId="6" applyNumberFormat="1" applyFont="1" applyFill="1" applyBorder="1" applyAlignment="1">
      <alignment horizontal="center" vertical="center"/>
    </xf>
    <xf numFmtId="0" fontId="16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0" xfId="6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 applyProtection="1">
      <alignment horizontal="center" vertical="center" shrinkToFi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5" xfId="6" applyNumberFormat="1" applyFont="1" applyFill="1" applyBorder="1" applyAlignment="1">
      <alignment horizontal="center" vertical="top" wrapText="1"/>
    </xf>
    <xf numFmtId="47" fontId="16" fillId="0" borderId="5" xfId="0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0" fontId="17" fillId="0" borderId="0" xfId="0" applyFont="1" applyFill="1" applyAlignment="1"/>
    <xf numFmtId="0" fontId="10" fillId="0" borderId="0" xfId="0" applyFont="1" applyFill="1" applyAlignment="1">
      <alignment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>
      <alignment horizontal="center" vertical="center"/>
    </xf>
    <xf numFmtId="4" fontId="15" fillId="0" borderId="5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 applyProtection="1">
      <alignment horizontal="center" vertical="center"/>
    </xf>
    <xf numFmtId="4" fontId="15" fillId="0" borderId="0" xfId="7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16" fillId="0" borderId="0" xfId="7" applyNumberFormat="1" applyFont="1" applyFill="1" applyBorder="1" applyAlignment="1" applyProtection="1">
      <alignment horizontal="center" vertical="center" shrinkToFit="1"/>
    </xf>
    <xf numFmtId="166" fontId="16" fillId="0" borderId="0" xfId="0" applyNumberFormat="1" applyFont="1" applyFill="1" applyBorder="1" applyAlignment="1">
      <alignment horizontal="center" vertical="center" wrapText="1"/>
    </xf>
    <xf numFmtId="4" fontId="16" fillId="0" borderId="0" xfId="6" applyNumberFormat="1" applyFont="1" applyFill="1" applyBorder="1" applyAlignment="1" applyProtection="1">
      <alignment horizontal="center" vertical="top"/>
    </xf>
    <xf numFmtId="4" fontId="16" fillId="0" borderId="0" xfId="7" applyNumberFormat="1" applyFont="1" applyFill="1" applyBorder="1" applyAlignment="1">
      <alignment horizontal="center" vertical="center"/>
    </xf>
    <xf numFmtId="4" fontId="15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" fontId="16" fillId="0" borderId="5" xfId="7" applyNumberFormat="1" applyFont="1" applyFill="1" applyBorder="1" applyAlignment="1">
      <alignment horizontal="center" vertical="center" wrapText="1"/>
    </xf>
    <xf numFmtId="4" fontId="15" fillId="0" borderId="5" xfId="7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8" fontId="2" fillId="0" borderId="2" xfId="0" applyNumberFormat="1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69" fontId="16" fillId="0" borderId="4" xfId="7" applyNumberFormat="1" applyFont="1" applyFill="1" applyBorder="1" applyAlignment="1" applyProtection="1">
      <alignment horizontal="center" vertical="center"/>
    </xf>
    <xf numFmtId="165" fontId="16" fillId="0" borderId="5" xfId="7" applyFont="1" applyFill="1" applyBorder="1" applyAlignment="1" applyProtection="1">
      <alignment vertical="center" shrinkToFi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49" fontId="16" fillId="0" borderId="10" xfId="0" applyNumberFormat="1" applyFont="1" applyFill="1" applyBorder="1" applyAlignment="1">
      <alignment horizontal="center" vertical="center"/>
    </xf>
    <xf numFmtId="169" fontId="16" fillId="0" borderId="8" xfId="7" applyNumberFormat="1" applyFont="1" applyFill="1" applyBorder="1" applyAlignment="1" applyProtection="1">
      <alignment horizontal="center" vertical="center"/>
    </xf>
    <xf numFmtId="49" fontId="16" fillId="0" borderId="10" xfId="6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0" fontId="15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3" fillId="0" borderId="10" xfId="7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>
      <alignment wrapText="1"/>
    </xf>
    <xf numFmtId="170" fontId="1" fillId="0" borderId="0" xfId="0" applyNumberFormat="1" applyFont="1" applyFill="1"/>
    <xf numFmtId="165" fontId="0" fillId="0" borderId="0" xfId="7" applyFont="1" applyFill="1" applyBorder="1" applyAlignment="1" applyProtection="1"/>
    <xf numFmtId="165" fontId="1" fillId="0" borderId="0" xfId="0" applyNumberFormat="1" applyFont="1" applyFill="1"/>
    <xf numFmtId="166" fontId="19" fillId="0" borderId="0" xfId="7" applyNumberFormat="1" applyFont="1" applyFill="1" applyBorder="1" applyAlignment="1" applyProtection="1"/>
    <xf numFmtId="0" fontId="16" fillId="0" borderId="0" xfId="0" applyFont="1" applyFill="1" applyBorder="1" applyAlignment="1">
      <alignment horizontal="center" vertical="center" wrapText="1"/>
    </xf>
    <xf numFmtId="165" fontId="23" fillId="0" borderId="0" xfId="7" applyFont="1" applyFill="1"/>
    <xf numFmtId="165" fontId="23" fillId="0" borderId="0" xfId="7" applyFont="1" applyFill="1" applyAlignment="1">
      <alignment wrapText="1"/>
    </xf>
    <xf numFmtId="165" fontId="7" fillId="0" borderId="0" xfId="7" applyFill="1"/>
    <xf numFmtId="49" fontId="16" fillId="0" borderId="2" xfId="6" applyNumberFormat="1" applyFont="1" applyFill="1" applyBorder="1" applyAlignment="1">
      <alignment horizontal="center" vertical="center"/>
    </xf>
    <xf numFmtId="49" fontId="16" fillId="0" borderId="3" xfId="6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0" xfId="6" applyNumberFormat="1" applyFont="1" applyFill="1" applyBorder="1" applyAlignment="1">
      <alignment horizontal="center" vertical="center" wrapText="1"/>
    </xf>
    <xf numFmtId="165" fontId="0" fillId="0" borderId="0" xfId="7" applyFont="1" applyFill="1" applyBorder="1" applyAlignment="1">
      <alignment vertical="top" wrapText="1"/>
    </xf>
    <xf numFmtId="4" fontId="0" fillId="0" borderId="0" xfId="0" applyNumberFormat="1" applyFont="1" applyFill="1" applyBorder="1"/>
    <xf numFmtId="4" fontId="16" fillId="0" borderId="17" xfId="9" applyNumberFormat="1" applyFont="1" applyFill="1" applyAlignment="1" applyProtection="1">
      <alignment horizontal="center" vertical="center" wrapText="1"/>
    </xf>
    <xf numFmtId="4" fontId="16" fillId="0" borderId="18" xfId="9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3" xfId="6" applyFont="1" applyFill="1" applyBorder="1" applyAlignment="1" applyProtection="1">
      <alignment horizontal="center" vertical="center" wrapText="1"/>
      <protection locked="0"/>
    </xf>
    <xf numFmtId="0" fontId="15" fillId="0" borderId="2" xfId="6" applyFont="1" applyFill="1" applyBorder="1" applyAlignment="1">
      <alignment horizontal="center" vertical="center" wrapText="1"/>
    </xf>
    <xf numFmtId="49" fontId="15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4" fontId="25" fillId="0" borderId="17" xfId="9" applyNumberFormat="1" applyFont="1" applyAlignment="1" applyProtection="1">
      <alignment horizontal="center" vertical="center" wrapText="1"/>
    </xf>
    <xf numFmtId="4" fontId="27" fillId="0" borderId="17" xfId="9" applyNumberFormat="1" applyFont="1" applyAlignment="1" applyProtection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 wrapText="1"/>
    </xf>
    <xf numFmtId="0" fontId="10" fillId="0" borderId="0" xfId="7" applyNumberFormat="1" applyFont="1" applyFill="1" applyBorder="1" applyAlignment="1" applyProtection="1">
      <alignment vertical="top" wrapText="1"/>
    </xf>
    <xf numFmtId="0" fontId="11" fillId="0" borderId="0" xfId="0" applyFont="1" applyFill="1" applyAlignment="1"/>
    <xf numFmtId="0" fontId="12" fillId="0" borderId="0" xfId="0" applyFont="1" applyFill="1" applyAlignment="1"/>
    <xf numFmtId="166" fontId="14" fillId="0" borderId="6" xfId="7" applyNumberFormat="1" applyFont="1" applyFill="1" applyBorder="1" applyAlignment="1" applyProtection="1">
      <alignment horizontal="center" vertical="center" wrapText="1"/>
    </xf>
    <xf numFmtId="166" fontId="14" fillId="0" borderId="7" xfId="7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7" applyNumberFormat="1" applyFont="1" applyFill="1" applyBorder="1" applyAlignment="1" applyProtection="1">
      <alignment horizontal="center" vertical="center" wrapText="1"/>
    </xf>
    <xf numFmtId="166" fontId="15" fillId="0" borderId="2" xfId="7" applyNumberFormat="1" applyFont="1" applyFill="1" applyBorder="1" applyAlignment="1" applyProtection="1">
      <alignment horizontal="center" vertical="center" wrapText="1"/>
    </xf>
    <xf numFmtId="4" fontId="15" fillId="0" borderId="5" xfId="7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0" fillId="0" borderId="0" xfId="0" applyFont="1" applyAlignment="1"/>
    <xf numFmtId="49" fontId="28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/>
    <xf numFmtId="0" fontId="14" fillId="0" borderId="0" xfId="0" applyFont="1" applyFill="1" applyAlignment="1"/>
    <xf numFmtId="49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8" fontId="18" fillId="0" borderId="13" xfId="0" quotePrefix="1" applyNumberFormat="1" applyFont="1" applyFill="1" applyBorder="1" applyAlignment="1">
      <alignment horizontal="center" vertical="top" wrapText="1"/>
    </xf>
    <xf numFmtId="168" fontId="18" fillId="0" borderId="14" xfId="0" quotePrefix="1" applyNumberFormat="1" applyFont="1" applyFill="1" applyBorder="1" applyAlignment="1">
      <alignment horizontal="center" vertical="top" wrapText="1"/>
    </xf>
    <xf numFmtId="168" fontId="18" fillId="0" borderId="15" xfId="0" quotePrefix="1" applyNumberFormat="1" applyFont="1" applyFill="1" applyBorder="1" applyAlignment="1">
      <alignment horizontal="center" vertical="top" wrapText="1"/>
    </xf>
  </cellXfs>
  <cellStyles count="12">
    <cellStyle name="xl33" xfId="1"/>
    <cellStyle name="xl34" xfId="2"/>
    <cellStyle name="xl35" xfId="3"/>
    <cellStyle name="xl48" xfId="11"/>
    <cellStyle name="xl70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3"/>
  <sheetViews>
    <sheetView tabSelected="1" topLeftCell="A3" zoomScaleSheetLayoutView="75" workbookViewId="0">
      <selection activeCell="C4" sqref="C4"/>
    </sheetView>
  </sheetViews>
  <sheetFormatPr defaultRowHeight="12.75"/>
  <cols>
    <col min="1" max="1" width="6.5703125" style="1" customWidth="1"/>
    <col min="2" max="2" width="7.28515625" style="1" customWidth="1"/>
    <col min="3" max="3" width="12" style="1" customWidth="1"/>
    <col min="4" max="4" width="5" style="1" customWidth="1"/>
    <col min="5" max="5" width="56.5703125" style="2" customWidth="1"/>
    <col min="6" max="6" width="20.7109375" style="3" customWidth="1"/>
    <col min="7" max="8" width="20.7109375" style="4" customWidth="1"/>
    <col min="9" max="10" width="9.140625" style="5"/>
    <col min="11" max="11" width="17.28515625" style="5" customWidth="1"/>
    <col min="12" max="12" width="16.5703125" style="5" customWidth="1"/>
    <col min="13" max="13" width="17.5703125" style="5" customWidth="1"/>
    <col min="14" max="14" width="11.7109375" style="5" customWidth="1"/>
    <col min="15" max="15" width="12.42578125" style="5" customWidth="1"/>
    <col min="16" max="16384" width="9.140625" style="5"/>
  </cols>
  <sheetData>
    <row r="1" spans="1:14" ht="12.75" hidden="1" customHeight="1">
      <c r="A1" s="1" t="s">
        <v>575</v>
      </c>
      <c r="B1" s="6" t="s">
        <v>576</v>
      </c>
      <c r="C1" s="6" t="s">
        <v>576</v>
      </c>
      <c r="D1" s="6" t="s">
        <v>576</v>
      </c>
      <c r="E1" s="2" t="s">
        <v>576</v>
      </c>
      <c r="F1" s="27" t="s">
        <v>577</v>
      </c>
    </row>
    <row r="2" spans="1:14" ht="12.75" hidden="1" customHeight="1">
      <c r="A2" s="28"/>
      <c r="B2" s="28"/>
      <c r="C2" s="28"/>
      <c r="D2" s="28"/>
      <c r="E2" s="7" t="s">
        <v>578</v>
      </c>
      <c r="F2" s="29"/>
    </row>
    <row r="3" spans="1:14" s="8" customFormat="1" ht="27" customHeight="1">
      <c r="A3" s="182"/>
      <c r="B3" s="182"/>
      <c r="C3" s="182"/>
      <c r="D3" s="182"/>
      <c r="E3" s="182"/>
      <c r="F3" s="184" t="s">
        <v>1146</v>
      </c>
      <c r="G3" s="185"/>
      <c r="H3" s="185"/>
    </row>
    <row r="4" spans="1:14" s="8" customFormat="1" ht="113.25" customHeight="1">
      <c r="A4" s="50"/>
      <c r="B4" s="50"/>
      <c r="C4" s="50"/>
      <c r="D4" s="50"/>
      <c r="E4" s="51"/>
      <c r="F4" s="183" t="s">
        <v>1165</v>
      </c>
      <c r="G4" s="183"/>
      <c r="H4" s="183"/>
      <c r="L4" s="41"/>
      <c r="M4" s="48"/>
      <c r="N4" s="48"/>
    </row>
    <row r="5" spans="1:14" s="8" customFormat="1" ht="19.5" customHeight="1">
      <c r="A5" s="50"/>
      <c r="B5" s="50"/>
      <c r="C5" s="50"/>
      <c r="D5" s="50"/>
      <c r="E5" s="50"/>
      <c r="F5" s="52"/>
      <c r="G5" s="53"/>
      <c r="H5" s="53"/>
    </row>
    <row r="6" spans="1:14" s="8" customFormat="1" ht="78" customHeight="1">
      <c r="A6" s="181" t="s">
        <v>1145</v>
      </c>
      <c r="B6" s="181"/>
      <c r="C6" s="181"/>
      <c r="D6" s="181"/>
      <c r="E6" s="181"/>
      <c r="F6" s="181"/>
      <c r="G6" s="181"/>
      <c r="H6" s="181"/>
    </row>
    <row r="7" spans="1:14" s="8" customFormat="1" ht="17.100000000000001" customHeight="1">
      <c r="A7" s="54"/>
      <c r="B7" s="54"/>
      <c r="C7" s="54"/>
      <c r="D7" s="54"/>
      <c r="E7" s="54"/>
      <c r="F7" s="55"/>
      <c r="G7" s="53"/>
      <c r="H7" s="53"/>
    </row>
    <row r="8" spans="1:14" s="9" customFormat="1" ht="75" customHeight="1">
      <c r="A8" s="164" t="s">
        <v>579</v>
      </c>
      <c r="B8" s="165" t="s">
        <v>580</v>
      </c>
      <c r="C8" s="165" t="s">
        <v>581</v>
      </c>
      <c r="D8" s="165" t="s">
        <v>582</v>
      </c>
      <c r="E8" s="163" t="s">
        <v>583</v>
      </c>
      <c r="F8" s="178" t="s">
        <v>1151</v>
      </c>
      <c r="G8" s="179" t="s">
        <v>1152</v>
      </c>
      <c r="H8" s="179" t="s">
        <v>1156</v>
      </c>
    </row>
    <row r="9" spans="1:14" s="9" customFormat="1" ht="14.25">
      <c r="A9" s="56" t="s">
        <v>584</v>
      </c>
      <c r="B9" s="56" t="s">
        <v>585</v>
      </c>
      <c r="C9" s="56" t="s">
        <v>586</v>
      </c>
      <c r="D9" s="56" t="s">
        <v>587</v>
      </c>
      <c r="E9" s="56" t="s">
        <v>588</v>
      </c>
      <c r="F9" s="57">
        <v>6</v>
      </c>
      <c r="G9" s="58">
        <v>7</v>
      </c>
      <c r="H9" s="59">
        <v>8</v>
      </c>
    </row>
    <row r="10" spans="1:14" s="9" customFormat="1" ht="23.25" customHeight="1">
      <c r="A10" s="80" t="s">
        <v>584</v>
      </c>
      <c r="B10" s="60" t="s">
        <v>590</v>
      </c>
      <c r="C10" s="60"/>
      <c r="D10" s="60"/>
      <c r="E10" s="61" t="s">
        <v>591</v>
      </c>
      <c r="F10" s="62">
        <f>F11+F15+F24+F31+F35+F47+F51</f>
        <v>79655881.060000002</v>
      </c>
      <c r="G10" s="62">
        <f>G11+G15+G24+G31+G35+G47+G51</f>
        <v>11799394.609999999</v>
      </c>
      <c r="H10" s="62">
        <f t="shared" ref="H10:H73" si="0">G10/F10*100</f>
        <v>14.812961018047396</v>
      </c>
    </row>
    <row r="11" spans="1:14" s="10" customFormat="1" ht="42.75">
      <c r="A11" s="80" t="s">
        <v>585</v>
      </c>
      <c r="B11" s="60" t="s">
        <v>592</v>
      </c>
      <c r="C11" s="60"/>
      <c r="D11" s="60"/>
      <c r="E11" s="61" t="s">
        <v>593</v>
      </c>
      <c r="F11" s="62">
        <f t="shared" ref="F11:G13" si="1">F12</f>
        <v>2109436</v>
      </c>
      <c r="G11" s="62">
        <f t="shared" si="1"/>
        <v>415516.43</v>
      </c>
      <c r="H11" s="62">
        <f t="shared" si="0"/>
        <v>19.697987044878346</v>
      </c>
    </row>
    <row r="12" spans="1:14" s="10" customFormat="1" ht="24" customHeight="1">
      <c r="A12" s="80" t="s">
        <v>586</v>
      </c>
      <c r="B12" s="63" t="s">
        <v>592</v>
      </c>
      <c r="C12" s="63" t="s">
        <v>395</v>
      </c>
      <c r="D12" s="60"/>
      <c r="E12" s="64" t="s">
        <v>594</v>
      </c>
      <c r="F12" s="65">
        <f t="shared" si="1"/>
        <v>2109436</v>
      </c>
      <c r="G12" s="65">
        <f t="shared" si="1"/>
        <v>415516.43</v>
      </c>
      <c r="H12" s="65">
        <f t="shared" si="0"/>
        <v>19.697987044878346</v>
      </c>
    </row>
    <row r="13" spans="1:14" s="11" customFormat="1" ht="27.75" customHeight="1">
      <c r="A13" s="80" t="s">
        <v>587</v>
      </c>
      <c r="B13" s="63" t="s">
        <v>592</v>
      </c>
      <c r="C13" s="63" t="s">
        <v>486</v>
      </c>
      <c r="D13" s="60"/>
      <c r="E13" s="64" t="s">
        <v>595</v>
      </c>
      <c r="F13" s="65">
        <f t="shared" si="1"/>
        <v>2109436</v>
      </c>
      <c r="G13" s="65">
        <f t="shared" si="1"/>
        <v>415516.43</v>
      </c>
      <c r="H13" s="65">
        <f t="shared" si="0"/>
        <v>19.697987044878346</v>
      </c>
    </row>
    <row r="14" spans="1:14" s="10" customFormat="1" ht="39.75" customHeight="1">
      <c r="A14" s="80" t="s">
        <v>588</v>
      </c>
      <c r="B14" s="63" t="s">
        <v>592</v>
      </c>
      <c r="C14" s="63" t="s">
        <v>486</v>
      </c>
      <c r="D14" s="63" t="s">
        <v>596</v>
      </c>
      <c r="E14" s="64" t="s">
        <v>908</v>
      </c>
      <c r="F14" s="167">
        <v>2109436</v>
      </c>
      <c r="G14" s="167">
        <v>415516.43</v>
      </c>
      <c r="H14" s="65">
        <f t="shared" si="0"/>
        <v>19.697987044878346</v>
      </c>
      <c r="K14" s="147"/>
      <c r="L14" s="147"/>
    </row>
    <row r="15" spans="1:14" s="10" customFormat="1" ht="68.25" customHeight="1">
      <c r="A15" s="80" t="s">
        <v>589</v>
      </c>
      <c r="B15" s="60" t="s">
        <v>598</v>
      </c>
      <c r="C15" s="60"/>
      <c r="D15" s="60"/>
      <c r="E15" s="61" t="s">
        <v>599</v>
      </c>
      <c r="F15" s="62">
        <f>F16</f>
        <v>1991390</v>
      </c>
      <c r="G15" s="62">
        <f t="shared" ref="G15" si="2">G16</f>
        <v>446706.5</v>
      </c>
      <c r="H15" s="62">
        <f t="shared" si="0"/>
        <v>22.431894304982951</v>
      </c>
      <c r="K15" s="147"/>
      <c r="L15" s="147"/>
    </row>
    <row r="16" spans="1:14" s="10" customFormat="1" ht="39.75" customHeight="1">
      <c r="A16" s="80" t="s">
        <v>600</v>
      </c>
      <c r="B16" s="63" t="s">
        <v>598</v>
      </c>
      <c r="C16" s="63" t="s">
        <v>395</v>
      </c>
      <c r="D16" s="60"/>
      <c r="E16" s="64" t="s">
        <v>594</v>
      </c>
      <c r="F16" s="65">
        <f>F19+F22+F17</f>
        <v>1991390</v>
      </c>
      <c r="G16" s="65">
        <f t="shared" ref="G16" si="3">G19+G22+G17</f>
        <v>446706.5</v>
      </c>
      <c r="H16" s="65">
        <f t="shared" si="0"/>
        <v>22.431894304982951</v>
      </c>
      <c r="K16" s="147"/>
      <c r="L16" s="147"/>
    </row>
    <row r="17" spans="1:12" s="10" customFormat="1" ht="45" customHeight="1">
      <c r="A17" s="80" t="s">
        <v>601</v>
      </c>
      <c r="B17" s="63" t="s">
        <v>598</v>
      </c>
      <c r="C17" s="63" t="s">
        <v>488</v>
      </c>
      <c r="D17" s="63"/>
      <c r="E17" s="64" t="s">
        <v>610</v>
      </c>
      <c r="F17" s="92">
        <f>F18</f>
        <v>50400</v>
      </c>
      <c r="G17" s="92">
        <f t="shared" ref="G17" si="4">G18</f>
        <v>0</v>
      </c>
      <c r="H17" s="65">
        <f t="shared" si="0"/>
        <v>0</v>
      </c>
      <c r="K17" s="147"/>
      <c r="L17" s="147"/>
    </row>
    <row r="18" spans="1:12" s="10" customFormat="1" ht="39.75" customHeight="1">
      <c r="A18" s="80" t="s">
        <v>603</v>
      </c>
      <c r="B18" s="63" t="s">
        <v>598</v>
      </c>
      <c r="C18" s="63" t="s">
        <v>488</v>
      </c>
      <c r="D18" s="63" t="s">
        <v>605</v>
      </c>
      <c r="E18" s="68" t="s">
        <v>606</v>
      </c>
      <c r="F18" s="167">
        <v>50400</v>
      </c>
      <c r="G18" s="167">
        <v>0</v>
      </c>
      <c r="H18" s="65">
        <f t="shared" si="0"/>
        <v>0</v>
      </c>
      <c r="K18" s="147"/>
      <c r="L18" s="147"/>
    </row>
    <row r="19" spans="1:12" s="10" customFormat="1" ht="44.25" customHeight="1">
      <c r="A19" s="80" t="s">
        <v>604</v>
      </c>
      <c r="B19" s="63" t="s">
        <v>598</v>
      </c>
      <c r="C19" s="63" t="s">
        <v>487</v>
      </c>
      <c r="D19" s="67"/>
      <c r="E19" s="64" t="s">
        <v>602</v>
      </c>
      <c r="F19" s="92">
        <f>SUM(F20:F21)</f>
        <v>734418</v>
      </c>
      <c r="G19" s="92">
        <f t="shared" ref="G19" si="5">SUM(G20:G21)</f>
        <v>136034.29999999999</v>
      </c>
      <c r="H19" s="65">
        <f t="shared" si="0"/>
        <v>18.522735009218184</v>
      </c>
    </row>
    <row r="20" spans="1:12" s="10" customFormat="1" ht="33.75" customHeight="1">
      <c r="A20" s="80" t="s">
        <v>607</v>
      </c>
      <c r="B20" s="63" t="s">
        <v>598</v>
      </c>
      <c r="C20" s="63" t="s">
        <v>487</v>
      </c>
      <c r="D20" s="67" t="s">
        <v>596</v>
      </c>
      <c r="E20" s="64" t="s">
        <v>597</v>
      </c>
      <c r="F20" s="167">
        <v>631418</v>
      </c>
      <c r="G20" s="167">
        <v>124854.3</v>
      </c>
      <c r="H20" s="65">
        <f t="shared" si="0"/>
        <v>19.773636481696752</v>
      </c>
    </row>
    <row r="21" spans="1:12" s="10" customFormat="1" ht="40.5" customHeight="1">
      <c r="A21" s="80" t="s">
        <v>608</v>
      </c>
      <c r="B21" s="63" t="s">
        <v>598</v>
      </c>
      <c r="C21" s="63" t="s">
        <v>487</v>
      </c>
      <c r="D21" s="67" t="s">
        <v>605</v>
      </c>
      <c r="E21" s="68" t="s">
        <v>606</v>
      </c>
      <c r="F21" s="167">
        <v>103000</v>
      </c>
      <c r="G21" s="167">
        <v>11180</v>
      </c>
      <c r="H21" s="65">
        <f t="shared" si="0"/>
        <v>10.854368932038835</v>
      </c>
    </row>
    <row r="22" spans="1:12" s="10" customFormat="1" ht="33.75" customHeight="1">
      <c r="A22" s="80" t="s">
        <v>609</v>
      </c>
      <c r="B22" s="63" t="s">
        <v>598</v>
      </c>
      <c r="C22" s="63" t="s">
        <v>509</v>
      </c>
      <c r="D22" s="67"/>
      <c r="E22" s="69" t="s">
        <v>510</v>
      </c>
      <c r="F22" s="92">
        <f>F23</f>
        <v>1206572</v>
      </c>
      <c r="G22" s="92">
        <f>G23</f>
        <v>310672.2</v>
      </c>
      <c r="H22" s="65">
        <f t="shared" si="0"/>
        <v>25.748334952244871</v>
      </c>
    </row>
    <row r="23" spans="1:12" s="10" customFormat="1" ht="33.75" customHeight="1">
      <c r="A23" s="80" t="s">
        <v>611</v>
      </c>
      <c r="B23" s="63" t="s">
        <v>598</v>
      </c>
      <c r="C23" s="63" t="s">
        <v>509</v>
      </c>
      <c r="D23" s="67" t="s">
        <v>596</v>
      </c>
      <c r="E23" s="64" t="s">
        <v>597</v>
      </c>
      <c r="F23" s="167">
        <v>1206572</v>
      </c>
      <c r="G23" s="167">
        <v>310672.2</v>
      </c>
      <c r="H23" s="65">
        <f t="shared" si="0"/>
        <v>25.748334952244871</v>
      </c>
    </row>
    <row r="24" spans="1:12" s="10" customFormat="1" ht="74.25" customHeight="1">
      <c r="A24" s="80" t="s">
        <v>612</v>
      </c>
      <c r="B24" s="60" t="s">
        <v>613</v>
      </c>
      <c r="C24" s="60"/>
      <c r="D24" s="60"/>
      <c r="E24" s="61" t="s">
        <v>614</v>
      </c>
      <c r="F24" s="62">
        <f>F25</f>
        <v>49087443.089999996</v>
      </c>
      <c r="G24" s="62">
        <f>G25</f>
        <v>6755712.8599999994</v>
      </c>
      <c r="H24" s="62">
        <f t="shared" si="0"/>
        <v>13.762608998830213</v>
      </c>
      <c r="K24" s="147"/>
      <c r="L24" s="147"/>
    </row>
    <row r="25" spans="1:12" s="10" customFormat="1" ht="33.75" customHeight="1">
      <c r="A25" s="80" t="s">
        <v>615</v>
      </c>
      <c r="B25" s="63" t="s">
        <v>613</v>
      </c>
      <c r="C25" s="63" t="s">
        <v>395</v>
      </c>
      <c r="D25" s="60"/>
      <c r="E25" s="64" t="s">
        <v>594</v>
      </c>
      <c r="F25" s="65">
        <f>F26</f>
        <v>49087443.089999996</v>
      </c>
      <c r="G25" s="65">
        <f>G26</f>
        <v>6755712.8599999994</v>
      </c>
      <c r="H25" s="65">
        <f t="shared" si="0"/>
        <v>13.762608998830213</v>
      </c>
    </row>
    <row r="26" spans="1:12" s="10" customFormat="1" ht="43.5" customHeight="1">
      <c r="A26" s="80" t="s">
        <v>616</v>
      </c>
      <c r="B26" s="63" t="s">
        <v>613</v>
      </c>
      <c r="C26" s="63" t="s">
        <v>487</v>
      </c>
      <c r="D26" s="67"/>
      <c r="E26" s="64" t="s">
        <v>602</v>
      </c>
      <c r="F26" s="65">
        <f>SUM(F27:F30)</f>
        <v>49087443.089999996</v>
      </c>
      <c r="G26" s="65">
        <f>SUM(G27:G30)</f>
        <v>6755712.8599999994</v>
      </c>
      <c r="H26" s="65">
        <f t="shared" si="0"/>
        <v>13.762608998830213</v>
      </c>
    </row>
    <row r="27" spans="1:12" s="10" customFormat="1" ht="33.75" customHeight="1">
      <c r="A27" s="80" t="s">
        <v>617</v>
      </c>
      <c r="B27" s="63" t="s">
        <v>613</v>
      </c>
      <c r="C27" s="63" t="s">
        <v>487</v>
      </c>
      <c r="D27" s="67" t="s">
        <v>596</v>
      </c>
      <c r="E27" s="64" t="s">
        <v>908</v>
      </c>
      <c r="F27" s="167">
        <v>26886208</v>
      </c>
      <c r="G27" s="167">
        <v>5570553.21</v>
      </c>
      <c r="H27" s="65">
        <f t="shared" si="0"/>
        <v>20.718999161205627</v>
      </c>
      <c r="K27" s="147"/>
      <c r="L27" s="147"/>
    </row>
    <row r="28" spans="1:12" s="10" customFormat="1" ht="45" customHeight="1">
      <c r="A28" s="80" t="s">
        <v>618</v>
      </c>
      <c r="B28" s="63" t="s">
        <v>613</v>
      </c>
      <c r="C28" s="63" t="s">
        <v>487</v>
      </c>
      <c r="D28" s="67" t="s">
        <v>605</v>
      </c>
      <c r="E28" s="68" t="s">
        <v>909</v>
      </c>
      <c r="F28" s="167">
        <v>21893594.41</v>
      </c>
      <c r="G28" s="167">
        <v>1028518.97</v>
      </c>
      <c r="H28" s="65">
        <f t="shared" si="0"/>
        <v>4.6978077274064196</v>
      </c>
      <c r="K28" s="150"/>
      <c r="L28" s="150"/>
    </row>
    <row r="29" spans="1:12" s="10" customFormat="1" ht="30.75" customHeight="1">
      <c r="A29" s="80" t="s">
        <v>619</v>
      </c>
      <c r="B29" s="63" t="s">
        <v>613</v>
      </c>
      <c r="C29" s="63" t="s">
        <v>487</v>
      </c>
      <c r="D29" s="67" t="s">
        <v>935</v>
      </c>
      <c r="E29" s="64" t="s">
        <v>934</v>
      </c>
      <c r="F29" s="167">
        <v>157640.68</v>
      </c>
      <c r="G29" s="167">
        <v>156640.68</v>
      </c>
      <c r="H29" s="65">
        <f t="shared" si="0"/>
        <v>99.365645974122913</v>
      </c>
      <c r="K29" s="147"/>
      <c r="L29" s="147"/>
    </row>
    <row r="30" spans="1:12" s="10" customFormat="1" ht="32.25" customHeight="1">
      <c r="A30" s="80" t="s">
        <v>620</v>
      </c>
      <c r="B30" s="63" t="s">
        <v>613</v>
      </c>
      <c r="C30" s="63" t="s">
        <v>487</v>
      </c>
      <c r="D30" s="67" t="s">
        <v>621</v>
      </c>
      <c r="E30" s="64" t="s">
        <v>846</v>
      </c>
      <c r="F30" s="167">
        <v>150000</v>
      </c>
      <c r="G30" s="167">
        <v>0</v>
      </c>
      <c r="H30" s="65">
        <f t="shared" si="0"/>
        <v>0</v>
      </c>
    </row>
    <row r="31" spans="1:12" s="10" customFormat="1" ht="29.25" customHeight="1">
      <c r="A31" s="80" t="s">
        <v>623</v>
      </c>
      <c r="B31" s="60" t="s">
        <v>521</v>
      </c>
      <c r="C31" s="60"/>
      <c r="D31" s="70"/>
      <c r="E31" s="61" t="s">
        <v>522</v>
      </c>
      <c r="F31" s="62">
        <f t="shared" ref="F31:G33" si="6">F32</f>
        <v>700</v>
      </c>
      <c r="G31" s="62">
        <f t="shared" si="6"/>
        <v>0</v>
      </c>
      <c r="H31" s="62">
        <f t="shared" si="0"/>
        <v>0</v>
      </c>
    </row>
    <row r="32" spans="1:12" s="11" customFormat="1" ht="42.75" customHeight="1">
      <c r="A32" s="80" t="s">
        <v>624</v>
      </c>
      <c r="B32" s="63" t="s">
        <v>521</v>
      </c>
      <c r="C32" s="63" t="s">
        <v>395</v>
      </c>
      <c r="D32" s="67"/>
      <c r="E32" s="64" t="s">
        <v>594</v>
      </c>
      <c r="F32" s="65">
        <f t="shared" si="6"/>
        <v>700</v>
      </c>
      <c r="G32" s="65">
        <f t="shared" si="6"/>
        <v>0</v>
      </c>
      <c r="H32" s="65">
        <f t="shared" si="0"/>
        <v>0</v>
      </c>
    </row>
    <row r="33" spans="1:12" s="11" customFormat="1" ht="66.75" customHeight="1">
      <c r="A33" s="80" t="s">
        <v>625</v>
      </c>
      <c r="B33" s="63" t="s">
        <v>521</v>
      </c>
      <c r="C33" s="63" t="s">
        <v>523</v>
      </c>
      <c r="D33" s="67"/>
      <c r="E33" s="71" t="s">
        <v>219</v>
      </c>
      <c r="F33" s="65">
        <f t="shared" si="6"/>
        <v>700</v>
      </c>
      <c r="G33" s="65">
        <f t="shared" si="6"/>
        <v>0</v>
      </c>
      <c r="H33" s="65">
        <f t="shared" si="0"/>
        <v>0</v>
      </c>
      <c r="K33" s="147"/>
      <c r="L33" s="147"/>
    </row>
    <row r="34" spans="1:12" ht="39.75" customHeight="1">
      <c r="A34" s="80" t="s">
        <v>626</v>
      </c>
      <c r="B34" s="63" t="s">
        <v>521</v>
      </c>
      <c r="C34" s="63" t="s">
        <v>523</v>
      </c>
      <c r="D34" s="67" t="s">
        <v>605</v>
      </c>
      <c r="E34" s="68" t="s">
        <v>909</v>
      </c>
      <c r="F34" s="105">
        <v>700</v>
      </c>
      <c r="G34" s="92">
        <v>0</v>
      </c>
      <c r="H34" s="65">
        <f t="shared" si="0"/>
        <v>0</v>
      </c>
    </row>
    <row r="35" spans="1:12" ht="51.75" customHeight="1">
      <c r="A35" s="80" t="s">
        <v>627</v>
      </c>
      <c r="B35" s="60" t="s">
        <v>628</v>
      </c>
      <c r="C35" s="60"/>
      <c r="D35" s="60"/>
      <c r="E35" s="61" t="s">
        <v>629</v>
      </c>
      <c r="F35" s="62">
        <f>F36+F41</f>
        <v>8871006</v>
      </c>
      <c r="G35" s="62">
        <f>G36+G41</f>
        <v>1650385.54</v>
      </c>
      <c r="H35" s="62">
        <f t="shared" si="0"/>
        <v>18.604265852147996</v>
      </c>
    </row>
    <row r="36" spans="1:12" ht="45" customHeight="1">
      <c r="A36" s="80" t="s">
        <v>630</v>
      </c>
      <c r="B36" s="63" t="s">
        <v>628</v>
      </c>
      <c r="C36" s="63" t="s">
        <v>477</v>
      </c>
      <c r="D36" s="67"/>
      <c r="E36" s="64" t="s">
        <v>221</v>
      </c>
      <c r="F36" s="65">
        <f>F37</f>
        <v>6788124</v>
      </c>
      <c r="G36" s="65">
        <f t="shared" ref="G36:G37" si="7">G37</f>
        <v>1363114.48</v>
      </c>
      <c r="H36" s="65">
        <f t="shared" si="0"/>
        <v>20.080871828505195</v>
      </c>
    </row>
    <row r="37" spans="1:12" ht="67.5" customHeight="1">
      <c r="A37" s="80" t="s">
        <v>631</v>
      </c>
      <c r="B37" s="63" t="s">
        <v>628</v>
      </c>
      <c r="C37" s="63" t="s">
        <v>478</v>
      </c>
      <c r="D37" s="67"/>
      <c r="E37" s="64" t="s">
        <v>222</v>
      </c>
      <c r="F37" s="65">
        <f>F38</f>
        <v>6788124</v>
      </c>
      <c r="G37" s="65">
        <f t="shared" si="7"/>
        <v>1363114.48</v>
      </c>
      <c r="H37" s="65">
        <f t="shared" si="0"/>
        <v>20.080871828505195</v>
      </c>
    </row>
    <row r="38" spans="1:12" ht="34.5" customHeight="1">
      <c r="A38" s="80" t="s">
        <v>632</v>
      </c>
      <c r="B38" s="63" t="s">
        <v>628</v>
      </c>
      <c r="C38" s="63" t="s">
        <v>479</v>
      </c>
      <c r="D38" s="67"/>
      <c r="E38" s="64" t="s">
        <v>633</v>
      </c>
      <c r="F38" s="92">
        <f>SUM(F39:F40)</f>
        <v>6788124</v>
      </c>
      <c r="G38" s="92">
        <f t="shared" ref="G38" si="8">SUM(G39:G40)</f>
        <v>1363114.48</v>
      </c>
      <c r="H38" s="65">
        <f t="shared" si="0"/>
        <v>20.080871828505195</v>
      </c>
    </row>
    <row r="39" spans="1:12" ht="33" customHeight="1">
      <c r="A39" s="80" t="s">
        <v>634</v>
      </c>
      <c r="B39" s="63" t="s">
        <v>628</v>
      </c>
      <c r="C39" s="63" t="s">
        <v>479</v>
      </c>
      <c r="D39" s="67" t="s">
        <v>596</v>
      </c>
      <c r="E39" s="64" t="s">
        <v>908</v>
      </c>
      <c r="F39" s="167">
        <v>5382574</v>
      </c>
      <c r="G39" s="167">
        <v>1275934.17</v>
      </c>
      <c r="H39" s="65">
        <f t="shared" si="0"/>
        <v>23.70490716894928</v>
      </c>
    </row>
    <row r="40" spans="1:12" ht="36" customHeight="1">
      <c r="A40" s="80" t="s">
        <v>635</v>
      </c>
      <c r="B40" s="63" t="s">
        <v>628</v>
      </c>
      <c r="C40" s="63" t="s">
        <v>479</v>
      </c>
      <c r="D40" s="67" t="s">
        <v>605</v>
      </c>
      <c r="E40" s="68" t="s">
        <v>606</v>
      </c>
      <c r="F40" s="167">
        <v>1405550</v>
      </c>
      <c r="G40" s="167">
        <v>87180.31</v>
      </c>
      <c r="H40" s="65">
        <f t="shared" si="0"/>
        <v>6.2025762157162676</v>
      </c>
    </row>
    <row r="41" spans="1:12" ht="33.75" customHeight="1">
      <c r="A41" s="80" t="s">
        <v>636</v>
      </c>
      <c r="B41" s="63" t="s">
        <v>628</v>
      </c>
      <c r="C41" s="63" t="s">
        <v>395</v>
      </c>
      <c r="D41" s="67"/>
      <c r="E41" s="64" t="s">
        <v>594</v>
      </c>
      <c r="F41" s="65">
        <f>F42+F45</f>
        <v>2082882</v>
      </c>
      <c r="G41" s="65">
        <f t="shared" ref="G41" si="9">G42+G45</f>
        <v>287271.06</v>
      </c>
      <c r="H41" s="65">
        <f t="shared" si="0"/>
        <v>13.791998778615399</v>
      </c>
    </row>
    <row r="42" spans="1:12" ht="45.75" customHeight="1">
      <c r="A42" s="80" t="s">
        <v>637</v>
      </c>
      <c r="B42" s="63" t="s">
        <v>628</v>
      </c>
      <c r="C42" s="63" t="s">
        <v>487</v>
      </c>
      <c r="D42" s="67"/>
      <c r="E42" s="64" t="s">
        <v>602</v>
      </c>
      <c r="F42" s="92">
        <f>F43+F44</f>
        <v>876310</v>
      </c>
      <c r="G42" s="92">
        <f t="shared" ref="G42" si="10">G43+G44</f>
        <v>0</v>
      </c>
      <c r="H42" s="65">
        <f t="shared" si="0"/>
        <v>0</v>
      </c>
    </row>
    <row r="43" spans="1:12" ht="42.75" customHeight="1">
      <c r="A43" s="80" t="s">
        <v>638</v>
      </c>
      <c r="B43" s="63" t="s">
        <v>628</v>
      </c>
      <c r="C43" s="63" t="s">
        <v>487</v>
      </c>
      <c r="D43" s="67" t="s">
        <v>596</v>
      </c>
      <c r="E43" s="64" t="s">
        <v>908</v>
      </c>
      <c r="F43" s="167">
        <v>821310</v>
      </c>
      <c r="G43" s="167">
        <v>0</v>
      </c>
      <c r="H43" s="65">
        <f t="shared" si="0"/>
        <v>0</v>
      </c>
    </row>
    <row r="44" spans="1:12" ht="51" customHeight="1">
      <c r="A44" s="80" t="s">
        <v>639</v>
      </c>
      <c r="B44" s="63" t="s">
        <v>628</v>
      </c>
      <c r="C44" s="63" t="s">
        <v>487</v>
      </c>
      <c r="D44" s="67" t="s">
        <v>605</v>
      </c>
      <c r="E44" s="68" t="s">
        <v>12</v>
      </c>
      <c r="F44" s="167">
        <v>55000</v>
      </c>
      <c r="G44" s="167">
        <v>0</v>
      </c>
      <c r="H44" s="65">
        <f t="shared" si="0"/>
        <v>0</v>
      </c>
    </row>
    <row r="45" spans="1:12" ht="43.5" customHeight="1">
      <c r="A45" s="80" t="s">
        <v>640</v>
      </c>
      <c r="B45" s="63" t="s">
        <v>628</v>
      </c>
      <c r="C45" s="63" t="s">
        <v>275</v>
      </c>
      <c r="D45" s="67"/>
      <c r="E45" s="64" t="s">
        <v>220</v>
      </c>
      <c r="F45" s="65">
        <f>F46</f>
        <v>1206572</v>
      </c>
      <c r="G45" s="65">
        <f t="shared" ref="G45" si="11">G46</f>
        <v>287271.06</v>
      </c>
      <c r="H45" s="65">
        <f t="shared" si="0"/>
        <v>23.808861800207527</v>
      </c>
    </row>
    <row r="46" spans="1:12" ht="45.75" customHeight="1">
      <c r="A46" s="80" t="s">
        <v>641</v>
      </c>
      <c r="B46" s="63" t="s">
        <v>628</v>
      </c>
      <c r="C46" s="63" t="s">
        <v>275</v>
      </c>
      <c r="D46" s="67" t="s">
        <v>596</v>
      </c>
      <c r="E46" s="64" t="s">
        <v>908</v>
      </c>
      <c r="F46" s="167">
        <v>1206572</v>
      </c>
      <c r="G46" s="167">
        <v>287271.06</v>
      </c>
      <c r="H46" s="65">
        <f t="shared" si="0"/>
        <v>23.808861800207527</v>
      </c>
    </row>
    <row r="47" spans="1:12" ht="31.5" customHeight="1">
      <c r="A47" s="80" t="s">
        <v>644</v>
      </c>
      <c r="B47" s="60" t="s">
        <v>642</v>
      </c>
      <c r="C47" s="60"/>
      <c r="D47" s="60"/>
      <c r="E47" s="61" t="s">
        <v>643</v>
      </c>
      <c r="F47" s="62">
        <f t="shared" ref="F47:G49" si="12">F48</f>
        <v>100000</v>
      </c>
      <c r="G47" s="62">
        <f t="shared" si="12"/>
        <v>0</v>
      </c>
      <c r="H47" s="62">
        <f t="shared" si="0"/>
        <v>0</v>
      </c>
    </row>
    <row r="48" spans="1:12" ht="36" customHeight="1">
      <c r="A48" s="80" t="s">
        <v>645</v>
      </c>
      <c r="B48" s="63" t="s">
        <v>642</v>
      </c>
      <c r="C48" s="63" t="s">
        <v>395</v>
      </c>
      <c r="D48" s="60"/>
      <c r="E48" s="64" t="s">
        <v>594</v>
      </c>
      <c r="F48" s="65">
        <f t="shared" si="12"/>
        <v>100000</v>
      </c>
      <c r="G48" s="65">
        <f t="shared" si="12"/>
        <v>0</v>
      </c>
      <c r="H48" s="65">
        <f t="shared" si="0"/>
        <v>0</v>
      </c>
      <c r="K48" s="147"/>
      <c r="L48" s="147"/>
    </row>
    <row r="49" spans="1:12" ht="35.25" customHeight="1">
      <c r="A49" s="80" t="s">
        <v>647</v>
      </c>
      <c r="B49" s="63" t="s">
        <v>642</v>
      </c>
      <c r="C49" s="63" t="s">
        <v>489</v>
      </c>
      <c r="D49" s="63"/>
      <c r="E49" s="64" t="s">
        <v>646</v>
      </c>
      <c r="F49" s="65">
        <f t="shared" si="12"/>
        <v>100000</v>
      </c>
      <c r="G49" s="65">
        <f t="shared" si="12"/>
        <v>0</v>
      </c>
      <c r="H49" s="65">
        <f t="shared" si="0"/>
        <v>0</v>
      </c>
    </row>
    <row r="50" spans="1:12" ht="27" customHeight="1">
      <c r="A50" s="80" t="s">
        <v>650</v>
      </c>
      <c r="B50" s="63" t="s">
        <v>642</v>
      </c>
      <c r="C50" s="63" t="s">
        <v>489</v>
      </c>
      <c r="D50" s="63" t="s">
        <v>648</v>
      </c>
      <c r="E50" s="64" t="s">
        <v>649</v>
      </c>
      <c r="F50" s="65">
        <v>100000</v>
      </c>
      <c r="G50" s="65">
        <v>0</v>
      </c>
      <c r="H50" s="65">
        <f t="shared" si="0"/>
        <v>0</v>
      </c>
    </row>
    <row r="51" spans="1:12" ht="34.5" customHeight="1">
      <c r="A51" s="80" t="s">
        <v>653</v>
      </c>
      <c r="B51" s="60" t="s">
        <v>651</v>
      </c>
      <c r="C51" s="60"/>
      <c r="D51" s="60"/>
      <c r="E51" s="61" t="s">
        <v>652</v>
      </c>
      <c r="F51" s="62">
        <f>F52+F62+F86</f>
        <v>17495905.969999999</v>
      </c>
      <c r="G51" s="62">
        <f>G52+G62+G86</f>
        <v>2531073.2800000003</v>
      </c>
      <c r="H51" s="62">
        <f t="shared" si="0"/>
        <v>14.466660282354047</v>
      </c>
    </row>
    <row r="52" spans="1:12" ht="50.25" customHeight="1">
      <c r="A52" s="80" t="s">
        <v>654</v>
      </c>
      <c r="B52" s="63" t="s">
        <v>651</v>
      </c>
      <c r="C52" s="63" t="s">
        <v>396</v>
      </c>
      <c r="D52" s="63"/>
      <c r="E52" s="64" t="s">
        <v>1022</v>
      </c>
      <c r="F52" s="65">
        <f>F53</f>
        <v>1982916</v>
      </c>
      <c r="G52" s="65">
        <f>G53</f>
        <v>82450.77</v>
      </c>
      <c r="H52" s="65">
        <f t="shared" si="0"/>
        <v>4.1580566196450075</v>
      </c>
      <c r="K52" s="147"/>
      <c r="L52" s="147"/>
    </row>
    <row r="53" spans="1:12" ht="57" customHeight="1">
      <c r="A53" s="80" t="s">
        <v>655</v>
      </c>
      <c r="B53" s="63" t="s">
        <v>651</v>
      </c>
      <c r="C53" s="63" t="s">
        <v>397</v>
      </c>
      <c r="D53" s="63"/>
      <c r="E53" s="64" t="s">
        <v>1023</v>
      </c>
      <c r="F53" s="105">
        <f>F54+F58+F60+F56</f>
        <v>1982916</v>
      </c>
      <c r="G53" s="105">
        <f>G54+G58+G60+G56</f>
        <v>82450.77</v>
      </c>
      <c r="H53" s="65">
        <f t="shared" si="0"/>
        <v>4.1580566196450075</v>
      </c>
    </row>
    <row r="54" spans="1:12" ht="55.5" customHeight="1">
      <c r="A54" s="80" t="s">
        <v>657</v>
      </c>
      <c r="B54" s="63" t="s">
        <v>651</v>
      </c>
      <c r="C54" s="63" t="s">
        <v>514</v>
      </c>
      <c r="D54" s="63"/>
      <c r="E54" s="64" t="s">
        <v>656</v>
      </c>
      <c r="F54" s="105">
        <f>F55</f>
        <v>370246</v>
      </c>
      <c r="G54" s="105">
        <f>G55</f>
        <v>0</v>
      </c>
      <c r="H54" s="65">
        <f t="shared" si="0"/>
        <v>0</v>
      </c>
    </row>
    <row r="55" spans="1:12" ht="40.5" customHeight="1">
      <c r="A55" s="80" t="s">
        <v>658</v>
      </c>
      <c r="B55" s="63" t="s">
        <v>651</v>
      </c>
      <c r="C55" s="63" t="s">
        <v>514</v>
      </c>
      <c r="D55" s="63" t="s">
        <v>605</v>
      </c>
      <c r="E55" s="68" t="s">
        <v>909</v>
      </c>
      <c r="F55" s="167">
        <v>370246</v>
      </c>
      <c r="G55" s="167">
        <v>0</v>
      </c>
      <c r="H55" s="65">
        <f t="shared" si="0"/>
        <v>0</v>
      </c>
      <c r="K55" s="147"/>
      <c r="L55" s="147"/>
    </row>
    <row r="56" spans="1:12" ht="38.25" customHeight="1">
      <c r="A56" s="80" t="s">
        <v>659</v>
      </c>
      <c r="B56" s="63" t="s">
        <v>651</v>
      </c>
      <c r="C56" s="63" t="s">
        <v>959</v>
      </c>
      <c r="D56" s="63"/>
      <c r="E56" s="64" t="s">
        <v>958</v>
      </c>
      <c r="F56" s="105">
        <f>F57</f>
        <v>51495</v>
      </c>
      <c r="G56" s="105">
        <f>G57</f>
        <v>0</v>
      </c>
      <c r="H56" s="65">
        <f t="shared" si="0"/>
        <v>0</v>
      </c>
      <c r="K56" s="147"/>
      <c r="L56" s="147"/>
    </row>
    <row r="57" spans="1:12" ht="40.5" customHeight="1">
      <c r="A57" s="80" t="s">
        <v>660</v>
      </c>
      <c r="B57" s="63" t="s">
        <v>651</v>
      </c>
      <c r="C57" s="63" t="s">
        <v>959</v>
      </c>
      <c r="D57" s="63" t="s">
        <v>605</v>
      </c>
      <c r="E57" s="68" t="s">
        <v>909</v>
      </c>
      <c r="F57" s="167">
        <v>51495</v>
      </c>
      <c r="G57" s="167">
        <v>0</v>
      </c>
      <c r="H57" s="65">
        <f t="shared" si="0"/>
        <v>0</v>
      </c>
      <c r="K57" s="147"/>
      <c r="L57" s="147"/>
    </row>
    <row r="58" spans="1:12" ht="41.25" customHeight="1">
      <c r="A58" s="80" t="s">
        <v>661</v>
      </c>
      <c r="B58" s="63" t="s">
        <v>651</v>
      </c>
      <c r="C58" s="63" t="s">
        <v>524</v>
      </c>
      <c r="D58" s="63"/>
      <c r="E58" s="64" t="s">
        <v>663</v>
      </c>
      <c r="F58" s="105">
        <f>F59</f>
        <v>1521875</v>
      </c>
      <c r="G58" s="105">
        <f>G59</f>
        <v>82450.77</v>
      </c>
      <c r="H58" s="65">
        <f t="shared" si="0"/>
        <v>5.4177097330595485</v>
      </c>
      <c r="K58" s="147"/>
      <c r="L58" s="147"/>
    </row>
    <row r="59" spans="1:12" ht="40.5" customHeight="1">
      <c r="A59" s="80" t="s">
        <v>662</v>
      </c>
      <c r="B59" s="63" t="s">
        <v>651</v>
      </c>
      <c r="C59" s="63" t="s">
        <v>524</v>
      </c>
      <c r="D59" s="63" t="s">
        <v>605</v>
      </c>
      <c r="E59" s="68" t="s">
        <v>606</v>
      </c>
      <c r="F59" s="167">
        <v>1521875</v>
      </c>
      <c r="G59" s="167">
        <v>82450.77</v>
      </c>
      <c r="H59" s="65">
        <f t="shared" si="0"/>
        <v>5.4177097330595485</v>
      </c>
      <c r="K59" s="147"/>
      <c r="L59" s="147"/>
    </row>
    <row r="60" spans="1:12" ht="30.75" customHeight="1">
      <c r="A60" s="80" t="s">
        <v>664</v>
      </c>
      <c r="B60" s="63" t="s">
        <v>651</v>
      </c>
      <c r="C60" s="63" t="s">
        <v>139</v>
      </c>
      <c r="D60" s="63"/>
      <c r="E60" s="68" t="s">
        <v>140</v>
      </c>
      <c r="F60" s="105">
        <f>F61</f>
        <v>39300</v>
      </c>
      <c r="G60" s="105">
        <f>G61</f>
        <v>0</v>
      </c>
      <c r="H60" s="65">
        <f t="shared" si="0"/>
        <v>0</v>
      </c>
    </row>
    <row r="61" spans="1:12" ht="31.5" customHeight="1">
      <c r="A61" s="80" t="s">
        <v>665</v>
      </c>
      <c r="B61" s="63" t="s">
        <v>651</v>
      </c>
      <c r="C61" s="63" t="s">
        <v>139</v>
      </c>
      <c r="D61" s="63" t="s">
        <v>605</v>
      </c>
      <c r="E61" s="68" t="s">
        <v>606</v>
      </c>
      <c r="F61" s="167">
        <v>39300</v>
      </c>
      <c r="G61" s="167">
        <v>0</v>
      </c>
      <c r="H61" s="65">
        <f t="shared" si="0"/>
        <v>0</v>
      </c>
    </row>
    <row r="62" spans="1:12" ht="45" customHeight="1">
      <c r="A62" s="80" t="s">
        <v>666</v>
      </c>
      <c r="B62" s="63" t="s">
        <v>651</v>
      </c>
      <c r="C62" s="63" t="s">
        <v>398</v>
      </c>
      <c r="D62" s="63"/>
      <c r="E62" s="64" t="s">
        <v>1024</v>
      </c>
      <c r="F62" s="65">
        <f>F63+F66+F72+F75</f>
        <v>11370062</v>
      </c>
      <c r="G62" s="65">
        <f>G63+G66+G72+G75</f>
        <v>2448622.5100000002</v>
      </c>
      <c r="H62" s="65">
        <f t="shared" si="0"/>
        <v>21.535700596883292</v>
      </c>
    </row>
    <row r="63" spans="1:12" s="10" customFormat="1" ht="25.5" customHeight="1">
      <c r="A63" s="80" t="s">
        <v>667</v>
      </c>
      <c r="B63" s="63" t="s">
        <v>651</v>
      </c>
      <c r="C63" s="63" t="s">
        <v>399</v>
      </c>
      <c r="D63" s="63"/>
      <c r="E63" s="64" t="s">
        <v>169</v>
      </c>
      <c r="F63" s="105">
        <f t="shared" ref="F63:G64" si="13">F64</f>
        <v>50000</v>
      </c>
      <c r="G63" s="105">
        <f t="shared" si="13"/>
        <v>50000</v>
      </c>
      <c r="H63" s="65">
        <f t="shared" si="0"/>
        <v>100</v>
      </c>
    </row>
    <row r="64" spans="1:12" s="10" customFormat="1" ht="37.5" customHeight="1">
      <c r="A64" s="80" t="s">
        <v>668</v>
      </c>
      <c r="B64" s="63" t="s">
        <v>651</v>
      </c>
      <c r="C64" s="63" t="s">
        <v>525</v>
      </c>
      <c r="D64" s="60"/>
      <c r="E64" s="64" t="s">
        <v>142</v>
      </c>
      <c r="F64" s="105">
        <f t="shared" si="13"/>
        <v>50000</v>
      </c>
      <c r="G64" s="105">
        <f t="shared" si="13"/>
        <v>50000</v>
      </c>
      <c r="H64" s="65">
        <f t="shared" si="0"/>
        <v>100</v>
      </c>
    </row>
    <row r="65" spans="1:13" s="10" customFormat="1" ht="30.75" customHeight="1">
      <c r="A65" s="80" t="s">
        <v>669</v>
      </c>
      <c r="B65" s="63" t="s">
        <v>651</v>
      </c>
      <c r="C65" s="63" t="s">
        <v>525</v>
      </c>
      <c r="D65" s="63" t="s">
        <v>621</v>
      </c>
      <c r="E65" s="64" t="s">
        <v>846</v>
      </c>
      <c r="F65" s="167">
        <v>50000</v>
      </c>
      <c r="G65" s="167">
        <v>50000</v>
      </c>
      <c r="H65" s="65">
        <f t="shared" si="0"/>
        <v>100</v>
      </c>
    </row>
    <row r="66" spans="1:13" s="10" customFormat="1" ht="41.25" customHeight="1">
      <c r="A66" s="80" t="s">
        <v>670</v>
      </c>
      <c r="B66" s="63" t="s">
        <v>651</v>
      </c>
      <c r="C66" s="63" t="s">
        <v>400</v>
      </c>
      <c r="D66" s="63"/>
      <c r="E66" s="64" t="s">
        <v>141</v>
      </c>
      <c r="F66" s="105">
        <f>F67+F70</f>
        <v>115400</v>
      </c>
      <c r="G66" s="105">
        <f>G67+G70</f>
        <v>20771.86</v>
      </c>
      <c r="H66" s="65">
        <f t="shared" si="0"/>
        <v>17.999878682842287</v>
      </c>
      <c r="K66" s="152"/>
      <c r="L66" s="152"/>
      <c r="M66" s="152"/>
    </row>
    <row r="67" spans="1:13" s="10" customFormat="1" ht="47.25" customHeight="1">
      <c r="A67" s="80" t="s">
        <v>672</v>
      </c>
      <c r="B67" s="63" t="s">
        <v>651</v>
      </c>
      <c r="C67" s="63" t="s">
        <v>512</v>
      </c>
      <c r="D67" s="63"/>
      <c r="E67" s="71" t="s">
        <v>674</v>
      </c>
      <c r="F67" s="105">
        <f>F68+F69</f>
        <v>115200</v>
      </c>
      <c r="G67" s="105">
        <f>G68+G69</f>
        <v>20571.86</v>
      </c>
      <c r="H67" s="65">
        <f t="shared" si="0"/>
        <v>17.85751736111111</v>
      </c>
    </row>
    <row r="68" spans="1:13" s="10" customFormat="1" ht="31.5" customHeight="1">
      <c r="A68" s="80" t="s">
        <v>673</v>
      </c>
      <c r="B68" s="63" t="s">
        <v>651</v>
      </c>
      <c r="C68" s="63" t="s">
        <v>512</v>
      </c>
      <c r="D68" s="63" t="s">
        <v>596</v>
      </c>
      <c r="E68" s="64" t="s">
        <v>908</v>
      </c>
      <c r="F68" s="167">
        <v>90424</v>
      </c>
      <c r="G68" s="167">
        <v>20571.86</v>
      </c>
      <c r="H68" s="65">
        <f t="shared" si="0"/>
        <v>22.750442360435283</v>
      </c>
    </row>
    <row r="69" spans="1:13" s="10" customFormat="1" ht="43.5" customHeight="1">
      <c r="A69" s="80" t="s">
        <v>675</v>
      </c>
      <c r="B69" s="63" t="s">
        <v>651</v>
      </c>
      <c r="C69" s="63" t="s">
        <v>512</v>
      </c>
      <c r="D69" s="63" t="s">
        <v>605</v>
      </c>
      <c r="E69" s="68" t="s">
        <v>12</v>
      </c>
      <c r="F69" s="167">
        <v>24776</v>
      </c>
      <c r="G69" s="167">
        <v>0</v>
      </c>
      <c r="H69" s="65">
        <f t="shared" si="0"/>
        <v>0</v>
      </c>
    </row>
    <row r="70" spans="1:13" s="10" customFormat="1" ht="78" customHeight="1">
      <c r="A70" s="80" t="s">
        <v>676</v>
      </c>
      <c r="B70" s="63" t="s">
        <v>651</v>
      </c>
      <c r="C70" s="63" t="s">
        <v>513</v>
      </c>
      <c r="D70" s="63"/>
      <c r="E70" s="64" t="s">
        <v>671</v>
      </c>
      <c r="F70" s="105">
        <f>F71</f>
        <v>200</v>
      </c>
      <c r="G70" s="105">
        <f>G71</f>
        <v>200</v>
      </c>
      <c r="H70" s="65">
        <f t="shared" si="0"/>
        <v>100</v>
      </c>
    </row>
    <row r="71" spans="1:13" s="10" customFormat="1" ht="33.75" customHeight="1">
      <c r="A71" s="80" t="s">
        <v>963</v>
      </c>
      <c r="B71" s="63" t="s">
        <v>651</v>
      </c>
      <c r="C71" s="63" t="s">
        <v>513</v>
      </c>
      <c r="D71" s="63" t="s">
        <v>605</v>
      </c>
      <c r="E71" s="68" t="s">
        <v>909</v>
      </c>
      <c r="F71" s="167">
        <v>200</v>
      </c>
      <c r="G71" s="167">
        <v>200</v>
      </c>
      <c r="H71" s="65">
        <f t="shared" si="0"/>
        <v>100</v>
      </c>
    </row>
    <row r="72" spans="1:13" s="10" customFormat="1" ht="41.25" customHeight="1">
      <c r="A72" s="80" t="s">
        <v>677</v>
      </c>
      <c r="B72" s="63" t="s">
        <v>651</v>
      </c>
      <c r="C72" s="63" t="s">
        <v>401</v>
      </c>
      <c r="D72" s="63"/>
      <c r="E72" s="64" t="s">
        <v>181</v>
      </c>
      <c r="F72" s="65">
        <f t="shared" ref="F72:G73" si="14">F73</f>
        <v>5652817</v>
      </c>
      <c r="G72" s="65">
        <f t="shared" si="14"/>
        <v>1395566.34</v>
      </c>
      <c r="H72" s="65">
        <f t="shared" si="0"/>
        <v>24.687980169886981</v>
      </c>
    </row>
    <row r="73" spans="1:13" ht="30" customHeight="1">
      <c r="A73" s="80" t="s">
        <v>679</v>
      </c>
      <c r="B73" s="63" t="s">
        <v>651</v>
      </c>
      <c r="C73" s="63" t="s">
        <v>402</v>
      </c>
      <c r="D73" s="63"/>
      <c r="E73" s="64" t="s">
        <v>678</v>
      </c>
      <c r="F73" s="105">
        <f t="shared" si="14"/>
        <v>5652817</v>
      </c>
      <c r="G73" s="105">
        <f t="shared" si="14"/>
        <v>1395566.34</v>
      </c>
      <c r="H73" s="65">
        <f t="shared" si="0"/>
        <v>24.687980169886981</v>
      </c>
    </row>
    <row r="74" spans="1:13" ht="33" customHeight="1">
      <c r="A74" s="80" t="s">
        <v>681</v>
      </c>
      <c r="B74" s="63" t="s">
        <v>651</v>
      </c>
      <c r="C74" s="63" t="s">
        <v>402</v>
      </c>
      <c r="D74" s="63" t="s">
        <v>79</v>
      </c>
      <c r="E74" s="68" t="s">
        <v>290</v>
      </c>
      <c r="F74" s="167">
        <v>5652817</v>
      </c>
      <c r="G74" s="167">
        <v>1395566.34</v>
      </c>
      <c r="H74" s="65">
        <f t="shared" ref="H74:H137" si="15">G74/F74*100</f>
        <v>24.687980169886981</v>
      </c>
    </row>
    <row r="75" spans="1:13" ht="47.25" customHeight="1">
      <c r="A75" s="80" t="s">
        <v>682</v>
      </c>
      <c r="B75" s="63" t="s">
        <v>651</v>
      </c>
      <c r="C75" s="63" t="s">
        <v>403</v>
      </c>
      <c r="D75" s="63"/>
      <c r="E75" s="64" t="s">
        <v>143</v>
      </c>
      <c r="F75" s="65">
        <f>F76+F80+F82</f>
        <v>5551845</v>
      </c>
      <c r="G75" s="65">
        <f>G76+G80+G82</f>
        <v>982284.31</v>
      </c>
      <c r="H75" s="65">
        <f t="shared" si="15"/>
        <v>17.692934691080172</v>
      </c>
    </row>
    <row r="76" spans="1:13" ht="34.5" customHeight="1">
      <c r="A76" s="80" t="s">
        <v>683</v>
      </c>
      <c r="B76" s="63" t="s">
        <v>651</v>
      </c>
      <c r="C76" s="63" t="s">
        <v>526</v>
      </c>
      <c r="D76" s="63"/>
      <c r="E76" s="64" t="s">
        <v>144</v>
      </c>
      <c r="F76" s="65">
        <f>SUM(F77:F79)</f>
        <v>1809000</v>
      </c>
      <c r="G76" s="65">
        <f>SUM(G77:G79)</f>
        <v>282740.82</v>
      </c>
      <c r="H76" s="65">
        <f t="shared" si="15"/>
        <v>15.629674958540631</v>
      </c>
    </row>
    <row r="77" spans="1:13" ht="29.25" customHeight="1">
      <c r="A77" s="80" t="s">
        <v>686</v>
      </c>
      <c r="B77" s="63" t="s">
        <v>651</v>
      </c>
      <c r="C77" s="63" t="s">
        <v>526</v>
      </c>
      <c r="D77" s="63" t="s">
        <v>684</v>
      </c>
      <c r="E77" s="64" t="s">
        <v>685</v>
      </c>
      <c r="F77" s="167">
        <v>1510000</v>
      </c>
      <c r="G77" s="167">
        <v>251704.26</v>
      </c>
      <c r="H77" s="65">
        <f t="shared" si="15"/>
        <v>16.669156291390731</v>
      </c>
    </row>
    <row r="78" spans="1:13" ht="42" customHeight="1">
      <c r="A78" s="80" t="s">
        <v>128</v>
      </c>
      <c r="B78" s="63" t="s">
        <v>651</v>
      </c>
      <c r="C78" s="63" t="s">
        <v>526</v>
      </c>
      <c r="D78" s="63" t="s">
        <v>605</v>
      </c>
      <c r="E78" s="64" t="s">
        <v>12</v>
      </c>
      <c r="F78" s="167">
        <v>279000</v>
      </c>
      <c r="G78" s="167">
        <v>28923.56</v>
      </c>
      <c r="H78" s="65">
        <f t="shared" si="15"/>
        <v>10.366867383512545</v>
      </c>
    </row>
    <row r="79" spans="1:13" ht="31.5" customHeight="1">
      <c r="A79" s="80" t="s">
        <v>129</v>
      </c>
      <c r="B79" s="63" t="s">
        <v>651</v>
      </c>
      <c r="C79" s="63" t="s">
        <v>526</v>
      </c>
      <c r="D79" s="63" t="s">
        <v>621</v>
      </c>
      <c r="E79" s="64" t="s">
        <v>846</v>
      </c>
      <c r="F79" s="167">
        <v>20000</v>
      </c>
      <c r="G79" s="167">
        <v>2113</v>
      </c>
      <c r="H79" s="65">
        <f t="shared" si="15"/>
        <v>10.565</v>
      </c>
    </row>
    <row r="80" spans="1:13" ht="81.75" customHeight="1">
      <c r="A80" s="80" t="s">
        <v>687</v>
      </c>
      <c r="B80" s="63" t="s">
        <v>651</v>
      </c>
      <c r="C80" s="63" t="s">
        <v>491</v>
      </c>
      <c r="D80" s="63"/>
      <c r="E80" s="64" t="s">
        <v>691</v>
      </c>
      <c r="F80" s="65">
        <f>F81</f>
        <v>223000</v>
      </c>
      <c r="G80" s="65">
        <f>G81</f>
        <v>38616.65</v>
      </c>
      <c r="H80" s="65">
        <f t="shared" si="15"/>
        <v>17.31688340807175</v>
      </c>
    </row>
    <row r="81" spans="1:13" ht="35.25" customHeight="1">
      <c r="A81" s="80" t="s">
        <v>688</v>
      </c>
      <c r="B81" s="63" t="s">
        <v>651</v>
      </c>
      <c r="C81" s="63" t="s">
        <v>491</v>
      </c>
      <c r="D81" s="63" t="s">
        <v>605</v>
      </c>
      <c r="E81" s="64" t="s">
        <v>909</v>
      </c>
      <c r="F81" s="167">
        <v>223000</v>
      </c>
      <c r="G81" s="167">
        <v>38616.65</v>
      </c>
      <c r="H81" s="65">
        <f t="shared" si="15"/>
        <v>17.31688340807175</v>
      </c>
      <c r="K81" s="18"/>
      <c r="L81" s="18"/>
      <c r="M81" s="18"/>
    </row>
    <row r="82" spans="1:13" ht="38.25" customHeight="1">
      <c r="A82" s="80" t="s">
        <v>689</v>
      </c>
      <c r="B82" s="63" t="s">
        <v>651</v>
      </c>
      <c r="C82" s="63" t="s">
        <v>527</v>
      </c>
      <c r="D82" s="63"/>
      <c r="E82" s="68" t="s">
        <v>881</v>
      </c>
      <c r="F82" s="65">
        <f>SUM(F83:F85)</f>
        <v>3519845</v>
      </c>
      <c r="G82" s="65">
        <f>SUM(G83:G85)</f>
        <v>660926.84</v>
      </c>
      <c r="H82" s="65">
        <f t="shared" si="15"/>
        <v>18.777157516879296</v>
      </c>
    </row>
    <row r="83" spans="1:13" ht="36.75" customHeight="1">
      <c r="A83" s="80" t="s">
        <v>690</v>
      </c>
      <c r="B83" s="63" t="s">
        <v>651</v>
      </c>
      <c r="C83" s="63" t="s">
        <v>527</v>
      </c>
      <c r="D83" s="63" t="s">
        <v>684</v>
      </c>
      <c r="E83" s="64" t="s">
        <v>685</v>
      </c>
      <c r="F83" s="167">
        <v>3424289</v>
      </c>
      <c r="G83" s="167">
        <v>657208.69999999995</v>
      </c>
      <c r="H83" s="65">
        <f t="shared" si="15"/>
        <v>19.192559389701046</v>
      </c>
    </row>
    <row r="84" spans="1:13" ht="40.5" customHeight="1">
      <c r="A84" s="80" t="s">
        <v>692</v>
      </c>
      <c r="B84" s="63" t="s">
        <v>651</v>
      </c>
      <c r="C84" s="63" t="s">
        <v>527</v>
      </c>
      <c r="D84" s="63" t="s">
        <v>605</v>
      </c>
      <c r="E84" s="64" t="s">
        <v>606</v>
      </c>
      <c r="F84" s="167">
        <v>85556</v>
      </c>
      <c r="G84" s="167">
        <v>3718.14</v>
      </c>
      <c r="H84" s="65">
        <f t="shared" si="15"/>
        <v>4.3458553462059939</v>
      </c>
    </row>
    <row r="85" spans="1:13" ht="36.75" customHeight="1">
      <c r="A85" s="80" t="s">
        <v>693</v>
      </c>
      <c r="B85" s="63" t="s">
        <v>651</v>
      </c>
      <c r="C85" s="63" t="s">
        <v>527</v>
      </c>
      <c r="D85" s="63" t="s">
        <v>621</v>
      </c>
      <c r="E85" s="64" t="s">
        <v>846</v>
      </c>
      <c r="F85" s="167">
        <v>10000</v>
      </c>
      <c r="G85" s="167">
        <v>0</v>
      </c>
      <c r="H85" s="65">
        <f t="shared" si="15"/>
        <v>0</v>
      </c>
      <c r="K85" s="18"/>
      <c r="L85" s="18"/>
      <c r="M85" s="18"/>
    </row>
    <row r="86" spans="1:13" ht="36" customHeight="1">
      <c r="A86" s="80" t="s">
        <v>696</v>
      </c>
      <c r="B86" s="63" t="s">
        <v>651</v>
      </c>
      <c r="C86" s="63" t="s">
        <v>395</v>
      </c>
      <c r="D86" s="67"/>
      <c r="E86" s="64" t="s">
        <v>594</v>
      </c>
      <c r="F86" s="105">
        <f>F87</f>
        <v>4142927.97</v>
      </c>
      <c r="G86" s="105">
        <f>G87</f>
        <v>0</v>
      </c>
      <c r="H86" s="65">
        <f t="shared" si="15"/>
        <v>0</v>
      </c>
    </row>
    <row r="87" spans="1:13" ht="39.75" customHeight="1">
      <c r="A87" s="80" t="s">
        <v>699</v>
      </c>
      <c r="B87" s="63" t="s">
        <v>651</v>
      </c>
      <c r="C87" s="63" t="s">
        <v>166</v>
      </c>
      <c r="D87" s="63"/>
      <c r="E87" s="64" t="s">
        <v>165</v>
      </c>
      <c r="F87" s="105">
        <f t="shared" ref="F87:G87" si="16">F88</f>
        <v>4142927.97</v>
      </c>
      <c r="G87" s="105">
        <f t="shared" si="16"/>
        <v>0</v>
      </c>
      <c r="H87" s="65">
        <f t="shared" si="15"/>
        <v>0</v>
      </c>
    </row>
    <row r="88" spans="1:13" ht="65.25" customHeight="1">
      <c r="A88" s="80" t="s">
        <v>700</v>
      </c>
      <c r="B88" s="63" t="s">
        <v>651</v>
      </c>
      <c r="C88" s="63" t="s">
        <v>166</v>
      </c>
      <c r="D88" s="63" t="s">
        <v>167</v>
      </c>
      <c r="E88" s="64" t="s">
        <v>1019</v>
      </c>
      <c r="F88" s="167">
        <v>4142927.97</v>
      </c>
      <c r="G88" s="167">
        <v>0</v>
      </c>
      <c r="H88" s="65">
        <f t="shared" si="15"/>
        <v>0</v>
      </c>
    </row>
    <row r="89" spans="1:13" ht="35.25" customHeight="1">
      <c r="A89" s="80" t="s">
        <v>701</v>
      </c>
      <c r="B89" s="60" t="s">
        <v>694</v>
      </c>
      <c r="C89" s="60"/>
      <c r="D89" s="60"/>
      <c r="E89" s="61" t="s">
        <v>695</v>
      </c>
      <c r="F89" s="62">
        <f t="shared" ref="F89:G91" si="17">F90</f>
        <v>1009300</v>
      </c>
      <c r="G89" s="62">
        <f t="shared" si="17"/>
        <v>210534.51</v>
      </c>
      <c r="H89" s="62">
        <f t="shared" si="15"/>
        <v>20.859458040225899</v>
      </c>
    </row>
    <row r="90" spans="1:13" ht="31.5" customHeight="1">
      <c r="A90" s="80" t="s">
        <v>715</v>
      </c>
      <c r="B90" s="60" t="s">
        <v>697</v>
      </c>
      <c r="C90" s="60"/>
      <c r="D90" s="60"/>
      <c r="E90" s="61" t="s">
        <v>698</v>
      </c>
      <c r="F90" s="62">
        <f t="shared" si="17"/>
        <v>1009300</v>
      </c>
      <c r="G90" s="62">
        <f t="shared" si="17"/>
        <v>210534.51</v>
      </c>
      <c r="H90" s="62">
        <f t="shared" si="15"/>
        <v>20.859458040225899</v>
      </c>
    </row>
    <row r="91" spans="1:13" ht="33.75" customHeight="1">
      <c r="A91" s="80" t="s">
        <v>716</v>
      </c>
      <c r="B91" s="63" t="s">
        <v>697</v>
      </c>
      <c r="C91" s="63" t="s">
        <v>395</v>
      </c>
      <c r="D91" s="63"/>
      <c r="E91" s="64" t="s">
        <v>594</v>
      </c>
      <c r="F91" s="65">
        <f t="shared" si="17"/>
        <v>1009300</v>
      </c>
      <c r="G91" s="65">
        <f t="shared" si="17"/>
        <v>210534.51</v>
      </c>
      <c r="H91" s="65">
        <f t="shared" si="15"/>
        <v>20.859458040225899</v>
      </c>
      <c r="K91" s="147"/>
      <c r="L91" s="147"/>
    </row>
    <row r="92" spans="1:13" ht="40.5" customHeight="1">
      <c r="A92" s="80" t="s">
        <v>719</v>
      </c>
      <c r="B92" s="63" t="s">
        <v>697</v>
      </c>
      <c r="C92" s="63" t="s">
        <v>404</v>
      </c>
      <c r="D92" s="63"/>
      <c r="E92" s="64" t="s">
        <v>906</v>
      </c>
      <c r="F92" s="65">
        <f>SUM(F93:F93)</f>
        <v>1009300</v>
      </c>
      <c r="G92" s="65">
        <f>SUM(G93:G93)</f>
        <v>210534.51</v>
      </c>
      <c r="H92" s="65">
        <f t="shared" si="15"/>
        <v>20.859458040225899</v>
      </c>
    </row>
    <row r="93" spans="1:13" ht="40.5" customHeight="1">
      <c r="A93" s="80" t="s">
        <v>721</v>
      </c>
      <c r="B93" s="63" t="s">
        <v>697</v>
      </c>
      <c r="C93" s="63" t="s">
        <v>404</v>
      </c>
      <c r="D93" s="63" t="s">
        <v>596</v>
      </c>
      <c r="E93" s="64" t="s">
        <v>908</v>
      </c>
      <c r="F93" s="167">
        <v>1009300</v>
      </c>
      <c r="G93" s="167">
        <v>210534.51</v>
      </c>
      <c r="H93" s="65">
        <f t="shared" si="15"/>
        <v>20.859458040225899</v>
      </c>
    </row>
    <row r="94" spans="1:13" ht="41.25" customHeight="1">
      <c r="A94" s="80" t="s">
        <v>722</v>
      </c>
      <c r="B94" s="60" t="s">
        <v>717</v>
      </c>
      <c r="C94" s="60"/>
      <c r="D94" s="60"/>
      <c r="E94" s="61" t="s">
        <v>718</v>
      </c>
      <c r="F94" s="62">
        <f>F95+F100+F120</f>
        <v>11767000</v>
      </c>
      <c r="G94" s="62">
        <f>G95+G100+G120</f>
        <v>2149874.1</v>
      </c>
      <c r="H94" s="62">
        <f t="shared" si="15"/>
        <v>18.270367128409962</v>
      </c>
    </row>
    <row r="95" spans="1:13" ht="32.25" customHeight="1">
      <c r="A95" s="80" t="s">
        <v>723</v>
      </c>
      <c r="B95" s="60" t="s">
        <v>720</v>
      </c>
      <c r="C95" s="60"/>
      <c r="D95" s="60"/>
      <c r="E95" s="61" t="s">
        <v>851</v>
      </c>
      <c r="F95" s="62">
        <f t="shared" ref="F95:G95" si="18">F96</f>
        <v>490572</v>
      </c>
      <c r="G95" s="62">
        <f t="shared" si="18"/>
        <v>81762</v>
      </c>
      <c r="H95" s="62">
        <f t="shared" si="15"/>
        <v>16.666666666666664</v>
      </c>
    </row>
    <row r="96" spans="1:13" ht="87" customHeight="1">
      <c r="A96" s="80" t="s">
        <v>725</v>
      </c>
      <c r="B96" s="63" t="s">
        <v>720</v>
      </c>
      <c r="C96" s="63" t="s">
        <v>405</v>
      </c>
      <c r="D96" s="63"/>
      <c r="E96" s="71" t="s">
        <v>937</v>
      </c>
      <c r="F96" s="65">
        <f t="shared" ref="F96:G98" si="19">F97</f>
        <v>490572</v>
      </c>
      <c r="G96" s="65">
        <f t="shared" si="19"/>
        <v>81762</v>
      </c>
      <c r="H96" s="65">
        <f t="shared" si="15"/>
        <v>16.666666666666664</v>
      </c>
    </row>
    <row r="97" spans="1:12" ht="46.5" customHeight="1">
      <c r="A97" s="80" t="s">
        <v>726</v>
      </c>
      <c r="B97" s="63" t="s">
        <v>720</v>
      </c>
      <c r="C97" s="63" t="s">
        <v>406</v>
      </c>
      <c r="D97" s="63"/>
      <c r="E97" s="64" t="s">
        <v>938</v>
      </c>
      <c r="F97" s="105">
        <f t="shared" si="19"/>
        <v>490572</v>
      </c>
      <c r="G97" s="105">
        <f t="shared" si="19"/>
        <v>81762</v>
      </c>
      <c r="H97" s="65">
        <f t="shared" si="15"/>
        <v>16.666666666666664</v>
      </c>
      <c r="K97" s="147"/>
      <c r="L97" s="147"/>
    </row>
    <row r="98" spans="1:12" ht="73.5" customHeight="1">
      <c r="A98" s="80" t="s">
        <v>727</v>
      </c>
      <c r="B98" s="63" t="s">
        <v>720</v>
      </c>
      <c r="C98" s="63" t="s">
        <v>407</v>
      </c>
      <c r="D98" s="63"/>
      <c r="E98" s="68" t="s">
        <v>724</v>
      </c>
      <c r="F98" s="105">
        <f t="shared" si="19"/>
        <v>490572</v>
      </c>
      <c r="G98" s="105">
        <f t="shared" si="19"/>
        <v>81762</v>
      </c>
      <c r="H98" s="65">
        <f t="shared" si="15"/>
        <v>16.666666666666664</v>
      </c>
    </row>
    <row r="99" spans="1:12" ht="52.5" customHeight="1">
      <c r="A99" s="80" t="s">
        <v>728</v>
      </c>
      <c r="B99" s="63" t="s">
        <v>720</v>
      </c>
      <c r="C99" s="63" t="s">
        <v>407</v>
      </c>
      <c r="D99" s="63" t="s">
        <v>605</v>
      </c>
      <c r="E99" s="64" t="s">
        <v>909</v>
      </c>
      <c r="F99" s="167">
        <v>490572</v>
      </c>
      <c r="G99" s="167">
        <v>81762</v>
      </c>
      <c r="H99" s="65">
        <f t="shared" si="15"/>
        <v>16.666666666666664</v>
      </c>
    </row>
    <row r="100" spans="1:12" ht="52.5" customHeight="1">
      <c r="A100" s="80" t="s">
        <v>729</v>
      </c>
      <c r="B100" s="60" t="s">
        <v>740</v>
      </c>
      <c r="C100" s="60"/>
      <c r="D100" s="60"/>
      <c r="E100" s="61" t="s">
        <v>852</v>
      </c>
      <c r="F100" s="62">
        <f>F101</f>
        <v>10790428</v>
      </c>
      <c r="G100" s="62">
        <f>G101</f>
        <v>1598739.58</v>
      </c>
      <c r="H100" s="62">
        <f t="shared" si="15"/>
        <v>14.816275869687468</v>
      </c>
    </row>
    <row r="101" spans="1:12" ht="91.5" customHeight="1">
      <c r="A101" s="80" t="s">
        <v>730</v>
      </c>
      <c r="B101" s="63" t="s">
        <v>740</v>
      </c>
      <c r="C101" s="63" t="s">
        <v>405</v>
      </c>
      <c r="D101" s="63"/>
      <c r="E101" s="71" t="s">
        <v>937</v>
      </c>
      <c r="F101" s="65">
        <f>F111+F102</f>
        <v>10790428</v>
      </c>
      <c r="G101" s="65">
        <f>G111+G102</f>
        <v>1598739.58</v>
      </c>
      <c r="H101" s="65">
        <f t="shared" si="15"/>
        <v>14.816275869687468</v>
      </c>
    </row>
    <row r="102" spans="1:12" ht="51.75" customHeight="1">
      <c r="A102" s="80" t="s">
        <v>731</v>
      </c>
      <c r="B102" s="63" t="s">
        <v>740</v>
      </c>
      <c r="C102" s="63" t="s">
        <v>406</v>
      </c>
      <c r="D102" s="63"/>
      <c r="E102" s="64" t="s">
        <v>938</v>
      </c>
      <c r="F102" s="105">
        <f>F103+F105+F109</f>
        <v>10390428</v>
      </c>
      <c r="G102" s="105">
        <f>G103+G105+G109</f>
        <v>1598739.58</v>
      </c>
      <c r="H102" s="65">
        <f t="shared" si="15"/>
        <v>15.386657604479817</v>
      </c>
    </row>
    <row r="103" spans="1:12" ht="43.5" customHeight="1">
      <c r="A103" s="80" t="s">
        <v>732</v>
      </c>
      <c r="B103" s="63" t="s">
        <v>740</v>
      </c>
      <c r="C103" s="63" t="s">
        <v>939</v>
      </c>
      <c r="D103" s="63"/>
      <c r="E103" s="64" t="s">
        <v>940</v>
      </c>
      <c r="F103" s="105">
        <f>F104</f>
        <v>6072</v>
      </c>
      <c r="G103" s="105">
        <f>G104</f>
        <v>0</v>
      </c>
      <c r="H103" s="65">
        <f t="shared" si="15"/>
        <v>0</v>
      </c>
    </row>
    <row r="104" spans="1:12" ht="40.5" customHeight="1">
      <c r="A104" s="80" t="s">
        <v>733</v>
      </c>
      <c r="B104" s="63" t="s">
        <v>740</v>
      </c>
      <c r="C104" s="63" t="s">
        <v>939</v>
      </c>
      <c r="D104" s="63" t="s">
        <v>605</v>
      </c>
      <c r="E104" s="64" t="s">
        <v>606</v>
      </c>
      <c r="F104" s="167">
        <v>6072</v>
      </c>
      <c r="G104" s="167">
        <v>0</v>
      </c>
      <c r="H104" s="65">
        <f t="shared" si="15"/>
        <v>0</v>
      </c>
    </row>
    <row r="105" spans="1:12" ht="46.5" customHeight="1">
      <c r="A105" s="80" t="s">
        <v>734</v>
      </c>
      <c r="B105" s="63" t="s">
        <v>740</v>
      </c>
      <c r="C105" s="63" t="s">
        <v>408</v>
      </c>
      <c r="D105" s="63"/>
      <c r="E105" s="64" t="s">
        <v>146</v>
      </c>
      <c r="F105" s="65">
        <f>SUM(F106:F108)</f>
        <v>10084356</v>
      </c>
      <c r="G105" s="65">
        <f>SUM(G106:G108)</f>
        <v>1598739.58</v>
      </c>
      <c r="H105" s="65">
        <f t="shared" si="15"/>
        <v>15.853660660135363</v>
      </c>
    </row>
    <row r="106" spans="1:12" ht="41.25" customHeight="1">
      <c r="A106" s="80" t="s">
        <v>735</v>
      </c>
      <c r="B106" s="63" t="s">
        <v>740</v>
      </c>
      <c r="C106" s="63" t="s">
        <v>408</v>
      </c>
      <c r="D106" s="63" t="s">
        <v>684</v>
      </c>
      <c r="E106" s="64" t="s">
        <v>685</v>
      </c>
      <c r="F106" s="167">
        <v>7037903</v>
      </c>
      <c r="G106" s="167">
        <v>1440210.95</v>
      </c>
      <c r="H106" s="65">
        <f t="shared" si="15"/>
        <v>20.463637393126902</v>
      </c>
    </row>
    <row r="107" spans="1:12" ht="45.75" customHeight="1">
      <c r="A107" s="80" t="s">
        <v>736</v>
      </c>
      <c r="B107" s="63" t="s">
        <v>740</v>
      </c>
      <c r="C107" s="63" t="s">
        <v>408</v>
      </c>
      <c r="D107" s="67" t="s">
        <v>605</v>
      </c>
      <c r="E107" s="64" t="s">
        <v>12</v>
      </c>
      <c r="F107" s="167">
        <v>2990453</v>
      </c>
      <c r="G107" s="167">
        <v>144903.63</v>
      </c>
      <c r="H107" s="65">
        <f t="shared" si="15"/>
        <v>4.845541127046638</v>
      </c>
    </row>
    <row r="108" spans="1:12" ht="36.75" customHeight="1">
      <c r="A108" s="80" t="s">
        <v>737</v>
      </c>
      <c r="B108" s="63" t="s">
        <v>740</v>
      </c>
      <c r="C108" s="63" t="s">
        <v>408</v>
      </c>
      <c r="D108" s="67" t="s">
        <v>621</v>
      </c>
      <c r="E108" s="64" t="s">
        <v>846</v>
      </c>
      <c r="F108" s="167">
        <v>56000</v>
      </c>
      <c r="G108" s="167">
        <v>13625</v>
      </c>
      <c r="H108" s="65">
        <f t="shared" si="15"/>
        <v>24.330357142857142</v>
      </c>
    </row>
    <row r="109" spans="1:12" ht="36.75" customHeight="1">
      <c r="A109" s="80" t="s">
        <v>738</v>
      </c>
      <c r="B109" s="63" t="s">
        <v>740</v>
      </c>
      <c r="C109" s="63" t="s">
        <v>1085</v>
      </c>
      <c r="D109" s="67"/>
      <c r="E109" s="64" t="s">
        <v>1084</v>
      </c>
      <c r="F109" s="105">
        <f>F110</f>
        <v>300000</v>
      </c>
      <c r="G109" s="105">
        <f>G110</f>
        <v>0</v>
      </c>
      <c r="H109" s="65">
        <f t="shared" si="15"/>
        <v>0</v>
      </c>
    </row>
    <row r="110" spans="1:12" ht="36.75" customHeight="1">
      <c r="A110" s="80" t="s">
        <v>739</v>
      </c>
      <c r="B110" s="63" t="s">
        <v>740</v>
      </c>
      <c r="C110" s="63" t="s">
        <v>1085</v>
      </c>
      <c r="D110" s="67" t="s">
        <v>605</v>
      </c>
      <c r="E110" s="64" t="s">
        <v>606</v>
      </c>
      <c r="F110" s="167">
        <v>300000</v>
      </c>
      <c r="G110" s="167">
        <v>0</v>
      </c>
      <c r="H110" s="65">
        <f t="shared" si="15"/>
        <v>0</v>
      </c>
    </row>
    <row r="111" spans="1:12" ht="60.75" customHeight="1">
      <c r="A111" s="80" t="s">
        <v>741</v>
      </c>
      <c r="B111" s="63" t="s">
        <v>740</v>
      </c>
      <c r="C111" s="63" t="s">
        <v>409</v>
      </c>
      <c r="D111" s="63"/>
      <c r="E111" s="64" t="s">
        <v>145</v>
      </c>
      <c r="F111" s="105">
        <f>F112+F114+F116+F118</f>
        <v>400000</v>
      </c>
      <c r="G111" s="105">
        <f>G112+G114+G116+G118</f>
        <v>0</v>
      </c>
      <c r="H111" s="65">
        <f t="shared" si="15"/>
        <v>0</v>
      </c>
    </row>
    <row r="112" spans="1:12" ht="33.75" customHeight="1">
      <c r="A112" s="80" t="s">
        <v>742</v>
      </c>
      <c r="B112" s="63" t="s">
        <v>740</v>
      </c>
      <c r="C112" s="63" t="s">
        <v>492</v>
      </c>
      <c r="D112" s="63"/>
      <c r="E112" s="64" t="s">
        <v>493</v>
      </c>
      <c r="F112" s="105">
        <f>F113</f>
        <v>100000</v>
      </c>
      <c r="G112" s="105">
        <f>G113</f>
        <v>0</v>
      </c>
      <c r="H112" s="65">
        <f t="shared" si="15"/>
        <v>0</v>
      </c>
    </row>
    <row r="113" spans="1:12" ht="43.5" customHeight="1">
      <c r="A113" s="80" t="s">
        <v>743</v>
      </c>
      <c r="B113" s="63" t="s">
        <v>740</v>
      </c>
      <c r="C113" s="63" t="s">
        <v>492</v>
      </c>
      <c r="D113" s="63" t="s">
        <v>605</v>
      </c>
      <c r="E113" s="64" t="s">
        <v>606</v>
      </c>
      <c r="F113" s="167">
        <v>100000</v>
      </c>
      <c r="G113" s="167">
        <v>0</v>
      </c>
      <c r="H113" s="65">
        <f t="shared" si="15"/>
        <v>0</v>
      </c>
    </row>
    <row r="114" spans="1:12" ht="75.75" customHeight="1">
      <c r="A114" s="80" t="s">
        <v>744</v>
      </c>
      <c r="B114" s="63" t="s">
        <v>740</v>
      </c>
      <c r="C114" s="63" t="s">
        <v>410</v>
      </c>
      <c r="D114" s="63"/>
      <c r="E114" s="64" t="s">
        <v>949</v>
      </c>
      <c r="F114" s="105">
        <f>F115</f>
        <v>190000</v>
      </c>
      <c r="G114" s="105">
        <f>G115</f>
        <v>0</v>
      </c>
      <c r="H114" s="65">
        <f t="shared" si="15"/>
        <v>0</v>
      </c>
    </row>
    <row r="115" spans="1:12" ht="42" customHeight="1">
      <c r="A115" s="80" t="s">
        <v>745</v>
      </c>
      <c r="B115" s="63" t="s">
        <v>740</v>
      </c>
      <c r="C115" s="63" t="s">
        <v>410</v>
      </c>
      <c r="D115" s="63" t="s">
        <v>605</v>
      </c>
      <c r="E115" s="64" t="s">
        <v>12</v>
      </c>
      <c r="F115" s="167">
        <v>190000</v>
      </c>
      <c r="G115" s="167">
        <v>0</v>
      </c>
      <c r="H115" s="65">
        <f t="shared" si="15"/>
        <v>0</v>
      </c>
    </row>
    <row r="116" spans="1:12" ht="87" customHeight="1">
      <c r="A116" s="80" t="s">
        <v>746</v>
      </c>
      <c r="B116" s="63" t="s">
        <v>740</v>
      </c>
      <c r="C116" s="63" t="s">
        <v>494</v>
      </c>
      <c r="D116" s="63"/>
      <c r="E116" s="68" t="s">
        <v>192</v>
      </c>
      <c r="F116" s="65">
        <f>SUM(F117:F117)</f>
        <v>60000</v>
      </c>
      <c r="G116" s="65">
        <f>SUM(G117:G117)</f>
        <v>0</v>
      </c>
      <c r="H116" s="65">
        <f t="shared" si="15"/>
        <v>0</v>
      </c>
    </row>
    <row r="117" spans="1:12" ht="33" customHeight="1">
      <c r="A117" s="80" t="s">
        <v>747</v>
      </c>
      <c r="B117" s="63" t="s">
        <v>740</v>
      </c>
      <c r="C117" s="63" t="s">
        <v>494</v>
      </c>
      <c r="D117" s="63" t="s">
        <v>749</v>
      </c>
      <c r="E117" s="68" t="s">
        <v>750</v>
      </c>
      <c r="F117" s="167">
        <v>60000</v>
      </c>
      <c r="G117" s="167">
        <v>0</v>
      </c>
      <c r="H117" s="65">
        <f t="shared" si="15"/>
        <v>0</v>
      </c>
    </row>
    <row r="118" spans="1:12" ht="43.5" customHeight="1">
      <c r="A118" s="80" t="s">
        <v>748</v>
      </c>
      <c r="B118" s="63" t="s">
        <v>740</v>
      </c>
      <c r="C118" s="63" t="s">
        <v>495</v>
      </c>
      <c r="D118" s="63"/>
      <c r="E118" s="64" t="s">
        <v>496</v>
      </c>
      <c r="F118" s="105">
        <f>F119</f>
        <v>50000</v>
      </c>
      <c r="G118" s="105">
        <f>G119</f>
        <v>0</v>
      </c>
      <c r="H118" s="65">
        <f t="shared" si="15"/>
        <v>0</v>
      </c>
    </row>
    <row r="119" spans="1:12" ht="36.75" customHeight="1">
      <c r="A119" s="80" t="s">
        <v>684</v>
      </c>
      <c r="B119" s="63" t="s">
        <v>740</v>
      </c>
      <c r="C119" s="63" t="s">
        <v>495</v>
      </c>
      <c r="D119" s="63" t="s">
        <v>605</v>
      </c>
      <c r="E119" s="64" t="s">
        <v>606</v>
      </c>
      <c r="F119" s="167">
        <v>50000</v>
      </c>
      <c r="G119" s="167">
        <v>0</v>
      </c>
      <c r="H119" s="65">
        <f t="shared" si="15"/>
        <v>0</v>
      </c>
    </row>
    <row r="120" spans="1:12" ht="47.25" customHeight="1">
      <c r="A120" s="80" t="s">
        <v>753</v>
      </c>
      <c r="B120" s="60" t="s">
        <v>751</v>
      </c>
      <c r="C120" s="63"/>
      <c r="D120" s="63"/>
      <c r="E120" s="72" t="s">
        <v>752</v>
      </c>
      <c r="F120" s="62">
        <f>F121+F128</f>
        <v>486000</v>
      </c>
      <c r="G120" s="62">
        <f>G121+G128</f>
        <v>469372.52</v>
      </c>
      <c r="H120" s="62">
        <f t="shared" si="15"/>
        <v>96.578707818930042</v>
      </c>
    </row>
    <row r="121" spans="1:12" ht="35.25" customHeight="1">
      <c r="A121" s="80" t="s">
        <v>754</v>
      </c>
      <c r="B121" s="63" t="s">
        <v>751</v>
      </c>
      <c r="C121" s="63" t="s">
        <v>411</v>
      </c>
      <c r="D121" s="63"/>
      <c r="E121" s="64" t="s">
        <v>195</v>
      </c>
      <c r="F121" s="65">
        <f>F122+F126+F124</f>
        <v>41000</v>
      </c>
      <c r="G121" s="65">
        <f>G122+G126+G124</f>
        <v>30000</v>
      </c>
      <c r="H121" s="65">
        <f t="shared" si="15"/>
        <v>73.170731707317074</v>
      </c>
    </row>
    <row r="122" spans="1:12" ht="60.75" customHeight="1">
      <c r="A122" s="80" t="s">
        <v>755</v>
      </c>
      <c r="B122" s="63" t="s">
        <v>751</v>
      </c>
      <c r="C122" s="63" t="s">
        <v>412</v>
      </c>
      <c r="D122" s="63"/>
      <c r="E122" s="64" t="s">
        <v>196</v>
      </c>
      <c r="F122" s="65">
        <f>F123</f>
        <v>10000</v>
      </c>
      <c r="G122" s="65">
        <f>G123</f>
        <v>0</v>
      </c>
      <c r="H122" s="65">
        <f t="shared" si="15"/>
        <v>0</v>
      </c>
    </row>
    <row r="123" spans="1:12" ht="65.25" customHeight="1">
      <c r="A123" s="80" t="s">
        <v>756</v>
      </c>
      <c r="B123" s="63" t="s">
        <v>751</v>
      </c>
      <c r="C123" s="63" t="s">
        <v>412</v>
      </c>
      <c r="D123" s="63" t="s">
        <v>498</v>
      </c>
      <c r="E123" s="64" t="s">
        <v>1049</v>
      </c>
      <c r="F123" s="167">
        <v>10000</v>
      </c>
      <c r="G123" s="167">
        <v>0</v>
      </c>
      <c r="H123" s="65">
        <f t="shared" si="15"/>
        <v>0</v>
      </c>
    </row>
    <row r="124" spans="1:12" ht="61.5" customHeight="1">
      <c r="A124" s="80" t="s">
        <v>757</v>
      </c>
      <c r="B124" s="63" t="s">
        <v>751</v>
      </c>
      <c r="C124" s="63" t="s">
        <v>1047</v>
      </c>
      <c r="D124" s="63"/>
      <c r="E124" s="64" t="s">
        <v>1046</v>
      </c>
      <c r="F124" s="105">
        <f>F125</f>
        <v>30000</v>
      </c>
      <c r="G124" s="105">
        <f>G125</f>
        <v>30000</v>
      </c>
      <c r="H124" s="65">
        <f t="shared" si="15"/>
        <v>100</v>
      </c>
    </row>
    <row r="125" spans="1:12" ht="33" customHeight="1">
      <c r="A125" s="80" t="s">
        <v>964</v>
      </c>
      <c r="B125" s="63" t="s">
        <v>751</v>
      </c>
      <c r="C125" s="63" t="s">
        <v>1047</v>
      </c>
      <c r="D125" s="63" t="s">
        <v>605</v>
      </c>
      <c r="E125" s="64" t="s">
        <v>606</v>
      </c>
      <c r="F125" s="167">
        <v>30000</v>
      </c>
      <c r="G125" s="167">
        <v>30000</v>
      </c>
      <c r="H125" s="65">
        <f t="shared" si="15"/>
        <v>100</v>
      </c>
    </row>
    <row r="126" spans="1:12" ht="49.5" customHeight="1">
      <c r="A126" s="80" t="s">
        <v>965</v>
      </c>
      <c r="B126" s="63" t="s">
        <v>751</v>
      </c>
      <c r="C126" s="63" t="s">
        <v>198</v>
      </c>
      <c r="D126" s="63"/>
      <c r="E126" s="64" t="s">
        <v>197</v>
      </c>
      <c r="F126" s="105">
        <f>F127</f>
        <v>1000</v>
      </c>
      <c r="G126" s="105">
        <f>G127</f>
        <v>0</v>
      </c>
      <c r="H126" s="65">
        <f t="shared" si="15"/>
        <v>0</v>
      </c>
    </row>
    <row r="127" spans="1:12" ht="33" customHeight="1">
      <c r="A127" s="80" t="s">
        <v>762</v>
      </c>
      <c r="B127" s="63" t="s">
        <v>751</v>
      </c>
      <c r="C127" s="63" t="s">
        <v>198</v>
      </c>
      <c r="D127" s="63" t="s">
        <v>749</v>
      </c>
      <c r="E127" s="64" t="s">
        <v>750</v>
      </c>
      <c r="F127" s="167">
        <v>1000</v>
      </c>
      <c r="G127" s="167">
        <v>0</v>
      </c>
      <c r="H127" s="65">
        <f t="shared" si="15"/>
        <v>0</v>
      </c>
    </row>
    <row r="128" spans="1:12" ht="105" customHeight="1">
      <c r="A128" s="80" t="s">
        <v>763</v>
      </c>
      <c r="B128" s="63" t="s">
        <v>751</v>
      </c>
      <c r="C128" s="63" t="s">
        <v>413</v>
      </c>
      <c r="D128" s="63"/>
      <c r="E128" s="64" t="s">
        <v>223</v>
      </c>
      <c r="F128" s="105">
        <f>F129</f>
        <v>445000</v>
      </c>
      <c r="G128" s="105">
        <f>G129</f>
        <v>439372.52</v>
      </c>
      <c r="H128" s="65">
        <f t="shared" si="15"/>
        <v>98.735397752808993</v>
      </c>
      <c r="K128" s="147"/>
      <c r="L128" s="147"/>
    </row>
    <row r="129" spans="1:8" ht="47.25" customHeight="1">
      <c r="A129" s="80" t="s">
        <v>596</v>
      </c>
      <c r="B129" s="63" t="s">
        <v>751</v>
      </c>
      <c r="C129" s="63" t="s">
        <v>212</v>
      </c>
      <c r="D129" s="63"/>
      <c r="E129" s="64" t="s">
        <v>213</v>
      </c>
      <c r="F129" s="105">
        <f>F130+F132</f>
        <v>445000</v>
      </c>
      <c r="G129" s="105">
        <f>G130+G132</f>
        <v>439372.52</v>
      </c>
      <c r="H129" s="65">
        <f t="shared" si="15"/>
        <v>98.735397752808993</v>
      </c>
    </row>
    <row r="130" spans="1:8" ht="81" customHeight="1">
      <c r="A130" s="80" t="s">
        <v>765</v>
      </c>
      <c r="B130" s="63" t="s">
        <v>751</v>
      </c>
      <c r="C130" s="63" t="s">
        <v>211</v>
      </c>
      <c r="D130" s="63"/>
      <c r="E130" s="64" t="s">
        <v>210</v>
      </c>
      <c r="F130" s="105">
        <f>F131</f>
        <v>5000</v>
      </c>
      <c r="G130" s="105">
        <f>G131</f>
        <v>0</v>
      </c>
      <c r="H130" s="65">
        <f t="shared" si="15"/>
        <v>0</v>
      </c>
    </row>
    <row r="131" spans="1:8" ht="46.5" customHeight="1">
      <c r="A131" s="80" t="s">
        <v>768</v>
      </c>
      <c r="B131" s="63" t="s">
        <v>751</v>
      </c>
      <c r="C131" s="63" t="s">
        <v>211</v>
      </c>
      <c r="D131" s="63" t="s">
        <v>605</v>
      </c>
      <c r="E131" s="64" t="s">
        <v>606</v>
      </c>
      <c r="F131" s="167">
        <v>5000</v>
      </c>
      <c r="G131" s="167">
        <v>0</v>
      </c>
      <c r="H131" s="65">
        <f t="shared" si="15"/>
        <v>0</v>
      </c>
    </row>
    <row r="132" spans="1:8" ht="59.25" customHeight="1">
      <c r="A132" s="80" t="s">
        <v>769</v>
      </c>
      <c r="B132" s="63" t="s">
        <v>751</v>
      </c>
      <c r="C132" s="63" t="s">
        <v>215</v>
      </c>
      <c r="D132" s="63"/>
      <c r="E132" s="64" t="s">
        <v>214</v>
      </c>
      <c r="F132" s="105">
        <f>F133</f>
        <v>440000</v>
      </c>
      <c r="G132" s="105">
        <f>G133</f>
        <v>439372.52</v>
      </c>
      <c r="H132" s="65">
        <f t="shared" si="15"/>
        <v>99.85739090909091</v>
      </c>
    </row>
    <row r="133" spans="1:8" ht="36" customHeight="1">
      <c r="A133" s="80" t="s">
        <v>771</v>
      </c>
      <c r="B133" s="63" t="s">
        <v>751</v>
      </c>
      <c r="C133" s="63" t="s">
        <v>215</v>
      </c>
      <c r="D133" s="63" t="s">
        <v>605</v>
      </c>
      <c r="E133" s="64" t="s">
        <v>606</v>
      </c>
      <c r="F133" s="167">
        <v>440000</v>
      </c>
      <c r="G133" s="167">
        <v>439372.52</v>
      </c>
      <c r="H133" s="65">
        <f t="shared" si="15"/>
        <v>99.85739090909091</v>
      </c>
    </row>
    <row r="134" spans="1:8" ht="28.5" customHeight="1">
      <c r="A134" s="80" t="s">
        <v>772</v>
      </c>
      <c r="B134" s="60" t="s">
        <v>758</v>
      </c>
      <c r="C134" s="60"/>
      <c r="D134" s="60"/>
      <c r="E134" s="61" t="s">
        <v>759</v>
      </c>
      <c r="F134" s="62">
        <f>F135+F144+F151+F156+F161+F178+F186</f>
        <v>63031470.020000003</v>
      </c>
      <c r="G134" s="62">
        <f>G135+G144+G151+G156+G161+G178+G186</f>
        <v>2604958.7199999997</v>
      </c>
      <c r="H134" s="62">
        <f t="shared" si="15"/>
        <v>4.1327906824534502</v>
      </c>
    </row>
    <row r="135" spans="1:8" ht="31.5" customHeight="1">
      <c r="A135" s="80" t="s">
        <v>773</v>
      </c>
      <c r="B135" s="60" t="s">
        <v>760</v>
      </c>
      <c r="C135" s="60"/>
      <c r="D135" s="60"/>
      <c r="E135" s="61" t="s">
        <v>761</v>
      </c>
      <c r="F135" s="62">
        <f>F136+F139</f>
        <v>524200</v>
      </c>
      <c r="G135" s="62">
        <f>G136+G139</f>
        <v>0</v>
      </c>
      <c r="H135" s="62">
        <f t="shared" si="15"/>
        <v>0</v>
      </c>
    </row>
    <row r="136" spans="1:8" ht="81" customHeight="1">
      <c r="A136" s="80" t="s">
        <v>775</v>
      </c>
      <c r="B136" s="63" t="s">
        <v>760</v>
      </c>
      <c r="C136" s="63" t="s">
        <v>414</v>
      </c>
      <c r="D136" s="63"/>
      <c r="E136" s="64" t="s">
        <v>1025</v>
      </c>
      <c r="F136" s="65">
        <f t="shared" ref="F136:G137" si="20">F137</f>
        <v>60000</v>
      </c>
      <c r="G136" s="65">
        <f t="shared" si="20"/>
        <v>0</v>
      </c>
      <c r="H136" s="65">
        <f t="shared" si="15"/>
        <v>0</v>
      </c>
    </row>
    <row r="137" spans="1:8" ht="62.25" customHeight="1">
      <c r="A137" s="80" t="s">
        <v>777</v>
      </c>
      <c r="B137" s="63" t="s">
        <v>760</v>
      </c>
      <c r="C137" s="63" t="s">
        <v>415</v>
      </c>
      <c r="D137" s="63"/>
      <c r="E137" s="64" t="s">
        <v>511</v>
      </c>
      <c r="F137" s="105">
        <f t="shared" si="20"/>
        <v>60000</v>
      </c>
      <c r="G137" s="105">
        <f t="shared" si="20"/>
        <v>0</v>
      </c>
      <c r="H137" s="65">
        <f t="shared" si="15"/>
        <v>0</v>
      </c>
    </row>
    <row r="138" spans="1:8" ht="42.75">
      <c r="A138" s="80" t="s">
        <v>778</v>
      </c>
      <c r="B138" s="63" t="s">
        <v>760</v>
      </c>
      <c r="C138" s="63" t="s">
        <v>415</v>
      </c>
      <c r="D138" s="63" t="s">
        <v>764</v>
      </c>
      <c r="E138" s="68" t="s">
        <v>227</v>
      </c>
      <c r="F138" s="167">
        <v>60000</v>
      </c>
      <c r="G138" s="167">
        <v>0</v>
      </c>
      <c r="H138" s="65">
        <f t="shared" ref="H138:H201" si="21">G138/F138*100</f>
        <v>0</v>
      </c>
    </row>
    <row r="139" spans="1:8" ht="37.5" customHeight="1">
      <c r="A139" s="80" t="s">
        <v>779</v>
      </c>
      <c r="B139" s="63" t="s">
        <v>760</v>
      </c>
      <c r="C139" s="63" t="s">
        <v>395</v>
      </c>
      <c r="D139" s="63"/>
      <c r="E139" s="64" t="s">
        <v>594</v>
      </c>
      <c r="F139" s="105">
        <f>F140+F142</f>
        <v>464200</v>
      </c>
      <c r="G139" s="105">
        <f>G140+G142</f>
        <v>0</v>
      </c>
      <c r="H139" s="65">
        <f t="shared" si="21"/>
        <v>0</v>
      </c>
    </row>
    <row r="140" spans="1:8" s="10" customFormat="1" ht="63.75" customHeight="1">
      <c r="A140" s="80" t="s">
        <v>780</v>
      </c>
      <c r="B140" s="63" t="s">
        <v>760</v>
      </c>
      <c r="C140" s="63" t="s">
        <v>416</v>
      </c>
      <c r="D140" s="63"/>
      <c r="E140" s="68" t="s">
        <v>226</v>
      </c>
      <c r="F140" s="105">
        <f t="shared" ref="F140:G142" si="22">F141</f>
        <v>386700</v>
      </c>
      <c r="G140" s="105">
        <f t="shared" si="22"/>
        <v>0</v>
      </c>
      <c r="H140" s="65">
        <f t="shared" si="21"/>
        <v>0</v>
      </c>
    </row>
    <row r="141" spans="1:8" s="10" customFormat="1" ht="33.75" customHeight="1">
      <c r="A141" s="80" t="s">
        <v>781</v>
      </c>
      <c r="B141" s="63" t="s">
        <v>760</v>
      </c>
      <c r="C141" s="63" t="s">
        <v>416</v>
      </c>
      <c r="D141" s="63" t="s">
        <v>605</v>
      </c>
      <c r="E141" s="64" t="s">
        <v>606</v>
      </c>
      <c r="F141" s="167">
        <v>386700</v>
      </c>
      <c r="G141" s="167">
        <v>0</v>
      </c>
      <c r="H141" s="65">
        <f t="shared" si="21"/>
        <v>0</v>
      </c>
    </row>
    <row r="142" spans="1:8" s="10" customFormat="1" ht="66" customHeight="1">
      <c r="A142" s="80" t="s">
        <v>782</v>
      </c>
      <c r="B142" s="63" t="s">
        <v>760</v>
      </c>
      <c r="C142" s="63" t="s">
        <v>911</v>
      </c>
      <c r="D142" s="63"/>
      <c r="E142" s="64" t="s">
        <v>912</v>
      </c>
      <c r="F142" s="105">
        <f t="shared" si="22"/>
        <v>77500</v>
      </c>
      <c r="G142" s="105">
        <f t="shared" si="22"/>
        <v>0</v>
      </c>
      <c r="H142" s="65">
        <f t="shared" si="21"/>
        <v>0</v>
      </c>
    </row>
    <row r="143" spans="1:8" s="10" customFormat="1" ht="44.25" customHeight="1">
      <c r="A143" s="80" t="s">
        <v>783</v>
      </c>
      <c r="B143" s="63" t="s">
        <v>760</v>
      </c>
      <c r="C143" s="63" t="s">
        <v>911</v>
      </c>
      <c r="D143" s="63" t="s">
        <v>605</v>
      </c>
      <c r="E143" s="64" t="s">
        <v>12</v>
      </c>
      <c r="F143" s="167">
        <v>77500</v>
      </c>
      <c r="G143" s="167">
        <v>0</v>
      </c>
      <c r="H143" s="65">
        <f t="shared" si="21"/>
        <v>0</v>
      </c>
    </row>
    <row r="144" spans="1:8" s="10" customFormat="1" ht="28.5" customHeight="1">
      <c r="A144" s="80" t="s">
        <v>784</v>
      </c>
      <c r="B144" s="60" t="s">
        <v>766</v>
      </c>
      <c r="C144" s="63"/>
      <c r="D144" s="63"/>
      <c r="E144" s="73" t="s">
        <v>767</v>
      </c>
      <c r="F144" s="62">
        <f t="shared" ref="F144:G145" si="23">F145</f>
        <v>1924000</v>
      </c>
      <c r="G144" s="62">
        <f t="shared" si="23"/>
        <v>246629.42</v>
      </c>
      <c r="H144" s="62">
        <f t="shared" si="21"/>
        <v>12.818576923076924</v>
      </c>
    </row>
    <row r="145" spans="1:8" s="10" customFormat="1" ht="44.25" customHeight="1">
      <c r="A145" s="80" t="s">
        <v>787</v>
      </c>
      <c r="B145" s="63" t="s">
        <v>766</v>
      </c>
      <c r="C145" s="63" t="s">
        <v>417</v>
      </c>
      <c r="D145" s="63"/>
      <c r="E145" s="64" t="s">
        <v>1026</v>
      </c>
      <c r="F145" s="65">
        <f t="shared" si="23"/>
        <v>1924000</v>
      </c>
      <c r="G145" s="65">
        <f t="shared" si="23"/>
        <v>246629.42</v>
      </c>
      <c r="H145" s="65">
        <f t="shared" si="21"/>
        <v>12.818576923076924</v>
      </c>
    </row>
    <row r="146" spans="1:8" s="10" customFormat="1" ht="36.75" customHeight="1">
      <c r="A146" s="80" t="s">
        <v>788</v>
      </c>
      <c r="B146" s="63" t="s">
        <v>766</v>
      </c>
      <c r="C146" s="63" t="s">
        <v>418</v>
      </c>
      <c r="D146" s="63"/>
      <c r="E146" s="64" t="s">
        <v>1027</v>
      </c>
      <c r="F146" s="105">
        <f>F147+F149</f>
        <v>1924000</v>
      </c>
      <c r="G146" s="105">
        <f>G147+G149</f>
        <v>246629.42</v>
      </c>
      <c r="H146" s="65">
        <f t="shared" si="21"/>
        <v>12.818576923076924</v>
      </c>
    </row>
    <row r="147" spans="1:8" s="10" customFormat="1" ht="29.25" customHeight="1">
      <c r="A147" s="80" t="s">
        <v>966</v>
      </c>
      <c r="B147" s="63" t="s">
        <v>766</v>
      </c>
      <c r="C147" s="63" t="s">
        <v>419</v>
      </c>
      <c r="D147" s="63"/>
      <c r="E147" s="64" t="s">
        <v>774</v>
      </c>
      <c r="F147" s="105">
        <f>F148</f>
        <v>1324000</v>
      </c>
      <c r="G147" s="105">
        <f>G148</f>
        <v>246629.42</v>
      </c>
      <c r="H147" s="65">
        <f t="shared" si="21"/>
        <v>18.627599697885199</v>
      </c>
    </row>
    <row r="148" spans="1:8" s="10" customFormat="1" ht="34.5" customHeight="1">
      <c r="A148" s="80" t="s">
        <v>967</v>
      </c>
      <c r="B148" s="63" t="s">
        <v>766</v>
      </c>
      <c r="C148" s="63" t="s">
        <v>419</v>
      </c>
      <c r="D148" s="63" t="s">
        <v>605</v>
      </c>
      <c r="E148" s="64" t="s">
        <v>606</v>
      </c>
      <c r="F148" s="167">
        <v>1324000</v>
      </c>
      <c r="G148" s="167">
        <v>246629.42</v>
      </c>
      <c r="H148" s="65">
        <f t="shared" si="21"/>
        <v>18.627599697885199</v>
      </c>
    </row>
    <row r="149" spans="1:8" s="10" customFormat="1" ht="36" customHeight="1">
      <c r="A149" s="80" t="s">
        <v>968</v>
      </c>
      <c r="B149" s="63" t="s">
        <v>766</v>
      </c>
      <c r="C149" s="63" t="s">
        <v>1069</v>
      </c>
      <c r="D149" s="63"/>
      <c r="E149" s="155" t="s">
        <v>1068</v>
      </c>
      <c r="F149" s="105">
        <f>F150</f>
        <v>600000</v>
      </c>
      <c r="G149" s="105">
        <f>G150</f>
        <v>0</v>
      </c>
      <c r="H149" s="65">
        <f t="shared" si="21"/>
        <v>0</v>
      </c>
    </row>
    <row r="150" spans="1:8" s="10" customFormat="1" ht="39" customHeight="1">
      <c r="A150" s="80" t="s">
        <v>969</v>
      </c>
      <c r="B150" s="63" t="s">
        <v>766</v>
      </c>
      <c r="C150" s="63" t="s">
        <v>1069</v>
      </c>
      <c r="D150" s="63" t="s">
        <v>605</v>
      </c>
      <c r="E150" s="64" t="s">
        <v>606</v>
      </c>
      <c r="F150" s="167">
        <v>600000</v>
      </c>
      <c r="G150" s="167">
        <v>0</v>
      </c>
      <c r="H150" s="65">
        <f t="shared" si="21"/>
        <v>0</v>
      </c>
    </row>
    <row r="151" spans="1:8" s="10" customFormat="1" ht="26.25" customHeight="1">
      <c r="A151" s="80" t="s">
        <v>970</v>
      </c>
      <c r="B151" s="60" t="s">
        <v>517</v>
      </c>
      <c r="C151" s="63"/>
      <c r="D151" s="63"/>
      <c r="E151" s="73" t="s">
        <v>841</v>
      </c>
      <c r="F151" s="106">
        <f t="shared" ref="F151:G154" si="24">F152</f>
        <v>159000</v>
      </c>
      <c r="G151" s="106">
        <f t="shared" si="24"/>
        <v>0</v>
      </c>
      <c r="H151" s="62">
        <f t="shared" si="21"/>
        <v>0</v>
      </c>
    </row>
    <row r="152" spans="1:8" s="10" customFormat="1" ht="56.25" customHeight="1">
      <c r="A152" s="80" t="s">
        <v>790</v>
      </c>
      <c r="B152" s="63" t="s">
        <v>517</v>
      </c>
      <c r="C152" s="63" t="s">
        <v>417</v>
      </c>
      <c r="D152" s="63"/>
      <c r="E152" s="64" t="s">
        <v>1028</v>
      </c>
      <c r="F152" s="105">
        <f t="shared" si="24"/>
        <v>159000</v>
      </c>
      <c r="G152" s="105">
        <f t="shared" si="24"/>
        <v>0</v>
      </c>
      <c r="H152" s="65">
        <f t="shared" si="21"/>
        <v>0</v>
      </c>
    </row>
    <row r="153" spans="1:8" s="10" customFormat="1" ht="51.75" customHeight="1">
      <c r="A153" s="80" t="s">
        <v>791</v>
      </c>
      <c r="B153" s="63" t="s">
        <v>517</v>
      </c>
      <c r="C153" s="63" t="s">
        <v>519</v>
      </c>
      <c r="D153" s="63"/>
      <c r="E153" s="64" t="s">
        <v>170</v>
      </c>
      <c r="F153" s="105">
        <f t="shared" si="24"/>
        <v>159000</v>
      </c>
      <c r="G153" s="105">
        <f t="shared" si="24"/>
        <v>0</v>
      </c>
      <c r="H153" s="65">
        <f t="shared" si="21"/>
        <v>0</v>
      </c>
    </row>
    <row r="154" spans="1:8" s="10" customFormat="1" ht="30" customHeight="1">
      <c r="A154" s="80" t="s">
        <v>792</v>
      </c>
      <c r="B154" s="63" t="s">
        <v>517</v>
      </c>
      <c r="C154" s="63" t="s">
        <v>520</v>
      </c>
      <c r="D154" s="63"/>
      <c r="E154" s="74" t="s">
        <v>518</v>
      </c>
      <c r="F154" s="105">
        <f t="shared" si="24"/>
        <v>159000</v>
      </c>
      <c r="G154" s="105">
        <f t="shared" si="24"/>
        <v>0</v>
      </c>
      <c r="H154" s="65">
        <f t="shared" si="21"/>
        <v>0</v>
      </c>
    </row>
    <row r="155" spans="1:8" s="10" customFormat="1" ht="31.5" customHeight="1">
      <c r="A155" s="80" t="s">
        <v>793</v>
      </c>
      <c r="B155" s="63" t="s">
        <v>517</v>
      </c>
      <c r="C155" s="63" t="s">
        <v>520</v>
      </c>
      <c r="D155" s="63" t="s">
        <v>605</v>
      </c>
      <c r="E155" s="64" t="s">
        <v>606</v>
      </c>
      <c r="F155" s="167">
        <v>159000</v>
      </c>
      <c r="G155" s="167">
        <v>0</v>
      </c>
      <c r="H155" s="65">
        <f t="shared" si="21"/>
        <v>0</v>
      </c>
    </row>
    <row r="156" spans="1:8" s="10" customFormat="1" ht="30" customHeight="1">
      <c r="A156" s="80" t="s">
        <v>794</v>
      </c>
      <c r="B156" s="60" t="s">
        <v>484</v>
      </c>
      <c r="C156" s="60"/>
      <c r="D156" s="60"/>
      <c r="E156" s="61" t="s">
        <v>490</v>
      </c>
      <c r="F156" s="106">
        <f t="shared" ref="F156:G159" si="25">F157</f>
        <v>1967000</v>
      </c>
      <c r="G156" s="106">
        <f t="shared" si="25"/>
        <v>320000</v>
      </c>
      <c r="H156" s="62">
        <f t="shared" si="21"/>
        <v>16.268429079816979</v>
      </c>
    </row>
    <row r="157" spans="1:8" s="10" customFormat="1" ht="46.5" customHeight="1">
      <c r="A157" s="80" t="s">
        <v>795</v>
      </c>
      <c r="B157" s="63" t="s">
        <v>484</v>
      </c>
      <c r="C157" s="63" t="s">
        <v>420</v>
      </c>
      <c r="D157" s="60"/>
      <c r="E157" s="64" t="s">
        <v>1029</v>
      </c>
      <c r="F157" s="105">
        <f t="shared" si="25"/>
        <v>1967000</v>
      </c>
      <c r="G157" s="105">
        <f t="shared" si="25"/>
        <v>320000</v>
      </c>
      <c r="H157" s="65">
        <f t="shared" si="21"/>
        <v>16.268429079816979</v>
      </c>
    </row>
    <row r="158" spans="1:8" s="10" customFormat="1" ht="49.5" customHeight="1">
      <c r="A158" s="80" t="s">
        <v>796</v>
      </c>
      <c r="B158" s="63" t="s">
        <v>484</v>
      </c>
      <c r="C158" s="63" t="s">
        <v>421</v>
      </c>
      <c r="D158" s="60"/>
      <c r="E158" s="68" t="s">
        <v>1030</v>
      </c>
      <c r="F158" s="105">
        <f t="shared" si="25"/>
        <v>1967000</v>
      </c>
      <c r="G158" s="105">
        <f t="shared" si="25"/>
        <v>320000</v>
      </c>
      <c r="H158" s="65">
        <f t="shared" si="21"/>
        <v>16.268429079816979</v>
      </c>
    </row>
    <row r="159" spans="1:8" s="10" customFormat="1" ht="35.25" customHeight="1">
      <c r="A159" s="80" t="s">
        <v>797</v>
      </c>
      <c r="B159" s="63" t="s">
        <v>484</v>
      </c>
      <c r="C159" s="63" t="s">
        <v>528</v>
      </c>
      <c r="D159" s="60"/>
      <c r="E159" s="64" t="s">
        <v>497</v>
      </c>
      <c r="F159" s="105">
        <f t="shared" si="25"/>
        <v>1967000</v>
      </c>
      <c r="G159" s="105">
        <f t="shared" si="25"/>
        <v>320000</v>
      </c>
      <c r="H159" s="65">
        <f t="shared" si="21"/>
        <v>16.268429079816979</v>
      </c>
    </row>
    <row r="160" spans="1:8" s="10" customFormat="1" ht="43.5" customHeight="1">
      <c r="A160" s="80" t="s">
        <v>798</v>
      </c>
      <c r="B160" s="63" t="s">
        <v>484</v>
      </c>
      <c r="C160" s="63" t="s">
        <v>528</v>
      </c>
      <c r="D160" s="63" t="s">
        <v>605</v>
      </c>
      <c r="E160" s="64" t="s">
        <v>12</v>
      </c>
      <c r="F160" s="167">
        <v>1967000</v>
      </c>
      <c r="G160" s="167">
        <v>320000</v>
      </c>
      <c r="H160" s="65">
        <f t="shared" si="21"/>
        <v>16.268429079816979</v>
      </c>
    </row>
    <row r="161" spans="1:8" s="10" customFormat="1" ht="36.75" customHeight="1">
      <c r="A161" s="80" t="s">
        <v>799</v>
      </c>
      <c r="B161" s="60" t="s">
        <v>785</v>
      </c>
      <c r="C161" s="60"/>
      <c r="D161" s="60"/>
      <c r="E161" s="61" t="s">
        <v>786</v>
      </c>
      <c r="F161" s="62">
        <f>F162</f>
        <v>56779033.020000003</v>
      </c>
      <c r="G161" s="62">
        <f>G162</f>
        <v>1950000</v>
      </c>
      <c r="H161" s="62">
        <f t="shared" si="21"/>
        <v>3.4343663431413609</v>
      </c>
    </row>
    <row r="162" spans="1:8" s="10" customFormat="1" ht="64.5" customHeight="1">
      <c r="A162" s="80" t="s">
        <v>800</v>
      </c>
      <c r="B162" s="63" t="s">
        <v>785</v>
      </c>
      <c r="C162" s="63" t="s">
        <v>420</v>
      </c>
      <c r="D162" s="63"/>
      <c r="E162" s="64" t="s">
        <v>1029</v>
      </c>
      <c r="F162" s="65">
        <f>F163+F173</f>
        <v>56779033.020000003</v>
      </c>
      <c r="G162" s="65">
        <f>G163+G173</f>
        <v>1950000</v>
      </c>
      <c r="H162" s="65">
        <f t="shared" si="21"/>
        <v>3.4343663431413609</v>
      </c>
    </row>
    <row r="163" spans="1:8" s="10" customFormat="1" ht="39.75" customHeight="1">
      <c r="A163" s="80" t="s">
        <v>801</v>
      </c>
      <c r="B163" s="63" t="s">
        <v>785</v>
      </c>
      <c r="C163" s="63" t="s">
        <v>421</v>
      </c>
      <c r="D163" s="63"/>
      <c r="E163" s="68" t="s">
        <v>1030</v>
      </c>
      <c r="F163" s="65">
        <f>F164+F167+F169+F171</f>
        <v>55319535.200000003</v>
      </c>
      <c r="G163" s="65">
        <f>G164+G167+G169+G171</f>
        <v>1950000</v>
      </c>
      <c r="H163" s="65">
        <f t="shared" si="21"/>
        <v>3.5249753869949365</v>
      </c>
    </row>
    <row r="164" spans="1:8" s="10" customFormat="1" ht="48.75" customHeight="1">
      <c r="A164" s="80" t="s">
        <v>802</v>
      </c>
      <c r="B164" s="63" t="s">
        <v>785</v>
      </c>
      <c r="C164" s="63" t="s">
        <v>422</v>
      </c>
      <c r="D164" s="63"/>
      <c r="E164" s="64" t="s">
        <v>789</v>
      </c>
      <c r="F164" s="65">
        <f>SUM(F165:F166)</f>
        <v>12800000</v>
      </c>
      <c r="G164" s="65">
        <f>SUM(G165:G166)</f>
        <v>1950000</v>
      </c>
      <c r="H164" s="65">
        <f t="shared" si="21"/>
        <v>15.234375</v>
      </c>
    </row>
    <row r="165" spans="1:8" s="10" customFormat="1" ht="38.25" customHeight="1">
      <c r="A165" s="80" t="s">
        <v>803</v>
      </c>
      <c r="B165" s="63" t="s">
        <v>785</v>
      </c>
      <c r="C165" s="63" t="s">
        <v>422</v>
      </c>
      <c r="D165" s="63" t="s">
        <v>605</v>
      </c>
      <c r="E165" s="64" t="s">
        <v>606</v>
      </c>
      <c r="F165" s="167">
        <v>300000</v>
      </c>
      <c r="G165" s="167">
        <v>0</v>
      </c>
      <c r="H165" s="65">
        <f t="shared" si="21"/>
        <v>0</v>
      </c>
    </row>
    <row r="166" spans="1:8" s="10" customFormat="1" ht="57" customHeight="1">
      <c r="A166" s="80" t="s">
        <v>804</v>
      </c>
      <c r="B166" s="63" t="s">
        <v>785</v>
      </c>
      <c r="C166" s="63" t="s">
        <v>422</v>
      </c>
      <c r="D166" s="63" t="s">
        <v>764</v>
      </c>
      <c r="E166" s="68" t="s">
        <v>227</v>
      </c>
      <c r="F166" s="167">
        <v>12500000</v>
      </c>
      <c r="G166" s="167">
        <v>1950000</v>
      </c>
      <c r="H166" s="65">
        <f t="shared" si="21"/>
        <v>15.6</v>
      </c>
    </row>
    <row r="167" spans="1:8" s="9" customFormat="1" ht="33.75" customHeight="1">
      <c r="A167" s="80" t="s">
        <v>805</v>
      </c>
      <c r="B167" s="63" t="s">
        <v>785</v>
      </c>
      <c r="C167" s="63" t="s">
        <v>200</v>
      </c>
      <c r="D167" s="63"/>
      <c r="E167" s="64" t="s">
        <v>199</v>
      </c>
      <c r="F167" s="105">
        <f>F168</f>
        <v>39868567.200000003</v>
      </c>
      <c r="G167" s="105">
        <f>G168</f>
        <v>0</v>
      </c>
      <c r="H167" s="65">
        <f t="shared" si="21"/>
        <v>0</v>
      </c>
    </row>
    <row r="168" spans="1:8" s="9" customFormat="1" ht="39" customHeight="1">
      <c r="A168" s="80" t="s">
        <v>971</v>
      </c>
      <c r="B168" s="63" t="s">
        <v>785</v>
      </c>
      <c r="C168" s="63" t="s">
        <v>200</v>
      </c>
      <c r="D168" s="63" t="s">
        <v>605</v>
      </c>
      <c r="E168" s="68" t="s">
        <v>606</v>
      </c>
      <c r="F168" s="167">
        <v>39868567.200000003</v>
      </c>
      <c r="G168" s="167">
        <v>0</v>
      </c>
      <c r="H168" s="65">
        <f t="shared" si="21"/>
        <v>0</v>
      </c>
    </row>
    <row r="169" spans="1:8" s="9" customFormat="1" ht="65.25" customHeight="1">
      <c r="A169" s="80" t="s">
        <v>972</v>
      </c>
      <c r="B169" s="63" t="s">
        <v>785</v>
      </c>
      <c r="C169" s="63" t="s">
        <v>842</v>
      </c>
      <c r="D169" s="78"/>
      <c r="E169" s="68" t="s">
        <v>843</v>
      </c>
      <c r="F169" s="105">
        <f>F170</f>
        <v>556225</v>
      </c>
      <c r="G169" s="105">
        <f>G170</f>
        <v>0</v>
      </c>
      <c r="H169" s="65">
        <f t="shared" si="21"/>
        <v>0</v>
      </c>
    </row>
    <row r="170" spans="1:8" s="9" customFormat="1" ht="43.5" customHeight="1">
      <c r="A170" s="80" t="s">
        <v>808</v>
      </c>
      <c r="B170" s="63" t="s">
        <v>785</v>
      </c>
      <c r="C170" s="63" t="s">
        <v>842</v>
      </c>
      <c r="D170" s="63" t="s">
        <v>605</v>
      </c>
      <c r="E170" s="68" t="s">
        <v>606</v>
      </c>
      <c r="F170" s="167">
        <v>556225</v>
      </c>
      <c r="G170" s="167">
        <v>0</v>
      </c>
      <c r="H170" s="65">
        <f t="shared" si="21"/>
        <v>0</v>
      </c>
    </row>
    <row r="171" spans="1:8" ht="68.25" customHeight="1">
      <c r="A171" s="80" t="s">
        <v>809</v>
      </c>
      <c r="B171" s="63" t="s">
        <v>785</v>
      </c>
      <c r="C171" s="63" t="s">
        <v>951</v>
      </c>
      <c r="D171" s="63"/>
      <c r="E171" s="144" t="s">
        <v>950</v>
      </c>
      <c r="F171" s="105">
        <f>F172</f>
        <v>2094743</v>
      </c>
      <c r="G171" s="105">
        <f>G172</f>
        <v>0</v>
      </c>
      <c r="H171" s="65">
        <f t="shared" si="21"/>
        <v>0</v>
      </c>
    </row>
    <row r="172" spans="1:8" ht="60.75" customHeight="1">
      <c r="A172" s="80" t="s">
        <v>810</v>
      </c>
      <c r="B172" s="63" t="s">
        <v>785</v>
      </c>
      <c r="C172" s="63" t="s">
        <v>951</v>
      </c>
      <c r="D172" s="63" t="s">
        <v>605</v>
      </c>
      <c r="E172" s="68" t="s">
        <v>12</v>
      </c>
      <c r="F172" s="167">
        <v>2094743</v>
      </c>
      <c r="G172" s="167">
        <v>0</v>
      </c>
      <c r="H172" s="65">
        <f t="shared" si="21"/>
        <v>0</v>
      </c>
    </row>
    <row r="173" spans="1:8" s="10" customFormat="1" ht="49.5" customHeight="1">
      <c r="A173" s="80" t="s">
        <v>811</v>
      </c>
      <c r="B173" s="56" t="s">
        <v>785</v>
      </c>
      <c r="C173" s="56" t="s">
        <v>925</v>
      </c>
      <c r="D173" s="75"/>
      <c r="E173" s="77" t="s">
        <v>1033</v>
      </c>
      <c r="F173" s="105">
        <f>F174+F176</f>
        <v>1459497.8199999998</v>
      </c>
      <c r="G173" s="105">
        <f>G174+G176</f>
        <v>0</v>
      </c>
      <c r="H173" s="65">
        <f t="shared" si="21"/>
        <v>0</v>
      </c>
    </row>
    <row r="174" spans="1:8" s="10" customFormat="1" ht="66" customHeight="1">
      <c r="A174" s="80" t="s">
        <v>812</v>
      </c>
      <c r="B174" s="56" t="s">
        <v>785</v>
      </c>
      <c r="C174" s="56" t="s">
        <v>927</v>
      </c>
      <c r="D174" s="75"/>
      <c r="E174" s="77" t="s">
        <v>926</v>
      </c>
      <c r="F174" s="105">
        <f t="shared" ref="F174:G174" si="26">F175</f>
        <v>1230127.1499999999</v>
      </c>
      <c r="G174" s="105">
        <f t="shared" si="26"/>
        <v>0</v>
      </c>
      <c r="H174" s="65">
        <f t="shared" si="21"/>
        <v>0</v>
      </c>
    </row>
    <row r="175" spans="1:8" s="10" customFormat="1" ht="42" customHeight="1">
      <c r="A175" s="80" t="s">
        <v>813</v>
      </c>
      <c r="B175" s="148" t="s">
        <v>785</v>
      </c>
      <c r="C175" s="148" t="s">
        <v>927</v>
      </c>
      <c r="D175" s="149" t="s">
        <v>605</v>
      </c>
      <c r="E175" s="153" t="s">
        <v>606</v>
      </c>
      <c r="F175" s="167">
        <v>1230127.1499999999</v>
      </c>
      <c r="G175" s="167">
        <v>0</v>
      </c>
      <c r="H175" s="65">
        <f t="shared" si="21"/>
        <v>0</v>
      </c>
    </row>
    <row r="176" spans="1:8" s="10" customFormat="1" ht="42" customHeight="1">
      <c r="A176" s="80" t="s">
        <v>815</v>
      </c>
      <c r="B176" s="63" t="s">
        <v>785</v>
      </c>
      <c r="C176" s="63" t="s">
        <v>1067</v>
      </c>
      <c r="D176" s="63"/>
      <c r="E176" s="68" t="s">
        <v>1066</v>
      </c>
      <c r="F176" s="159">
        <f>F177</f>
        <v>229370.67</v>
      </c>
      <c r="G176" s="159">
        <f>G177</f>
        <v>0</v>
      </c>
      <c r="H176" s="65">
        <f t="shared" si="21"/>
        <v>0</v>
      </c>
    </row>
    <row r="177" spans="1:8" s="10" customFormat="1" ht="42" customHeight="1">
      <c r="A177" s="80" t="s">
        <v>816</v>
      </c>
      <c r="B177" s="63" t="s">
        <v>785</v>
      </c>
      <c r="C177" s="63" t="s">
        <v>1067</v>
      </c>
      <c r="D177" s="63" t="s">
        <v>605</v>
      </c>
      <c r="E177" s="68" t="s">
        <v>606</v>
      </c>
      <c r="F177" s="167">
        <v>229370.67</v>
      </c>
      <c r="G177" s="167">
        <v>0</v>
      </c>
      <c r="H177" s="65">
        <f t="shared" si="21"/>
        <v>0</v>
      </c>
    </row>
    <row r="178" spans="1:8" ht="38.25" customHeight="1">
      <c r="A178" s="80" t="s">
        <v>817</v>
      </c>
      <c r="B178" s="60" t="s">
        <v>806</v>
      </c>
      <c r="C178" s="60"/>
      <c r="D178" s="60"/>
      <c r="E178" s="72" t="s">
        <v>807</v>
      </c>
      <c r="F178" s="62">
        <f>F179</f>
        <v>659000</v>
      </c>
      <c r="G178" s="62">
        <f>G179</f>
        <v>88329.3</v>
      </c>
      <c r="H178" s="62">
        <f t="shared" si="21"/>
        <v>13.403535660091048</v>
      </c>
    </row>
    <row r="179" spans="1:8" ht="50.25" customHeight="1">
      <c r="A179" s="80" t="s">
        <v>818</v>
      </c>
      <c r="B179" s="63" t="s">
        <v>806</v>
      </c>
      <c r="C179" s="63" t="s">
        <v>423</v>
      </c>
      <c r="D179" s="63"/>
      <c r="E179" s="64" t="s">
        <v>1034</v>
      </c>
      <c r="F179" s="65">
        <f>F180+F183</f>
        <v>659000</v>
      </c>
      <c r="G179" s="65">
        <f>G180+G183</f>
        <v>88329.3</v>
      </c>
      <c r="H179" s="65">
        <f t="shared" si="21"/>
        <v>13.403535660091048</v>
      </c>
    </row>
    <row r="180" spans="1:8" ht="51.75" customHeight="1">
      <c r="A180" s="80" t="s">
        <v>819</v>
      </c>
      <c r="B180" s="63" t="s">
        <v>806</v>
      </c>
      <c r="C180" s="63" t="s">
        <v>424</v>
      </c>
      <c r="D180" s="63"/>
      <c r="E180" s="64" t="s">
        <v>147</v>
      </c>
      <c r="F180" s="105">
        <f t="shared" ref="F180:G181" si="27">F181</f>
        <v>259000</v>
      </c>
      <c r="G180" s="105">
        <f t="shared" si="27"/>
        <v>88329.3</v>
      </c>
      <c r="H180" s="65">
        <f t="shared" si="21"/>
        <v>34.103976833976837</v>
      </c>
    </row>
    <row r="181" spans="1:8" ht="31.5" customHeight="1">
      <c r="A181" s="80" t="s">
        <v>820</v>
      </c>
      <c r="B181" s="63" t="s">
        <v>806</v>
      </c>
      <c r="C181" s="63" t="s">
        <v>529</v>
      </c>
      <c r="D181" s="63"/>
      <c r="E181" s="64" t="s">
        <v>814</v>
      </c>
      <c r="F181" s="105">
        <f t="shared" si="27"/>
        <v>259000</v>
      </c>
      <c r="G181" s="105">
        <f t="shared" si="27"/>
        <v>88329.3</v>
      </c>
      <c r="H181" s="65">
        <f t="shared" si="21"/>
        <v>34.103976833976837</v>
      </c>
    </row>
    <row r="182" spans="1:8" ht="39.75" customHeight="1">
      <c r="A182" s="80" t="s">
        <v>821</v>
      </c>
      <c r="B182" s="63" t="s">
        <v>806</v>
      </c>
      <c r="C182" s="63" t="s">
        <v>529</v>
      </c>
      <c r="D182" s="63" t="s">
        <v>605</v>
      </c>
      <c r="E182" s="68" t="s">
        <v>12</v>
      </c>
      <c r="F182" s="167">
        <v>259000</v>
      </c>
      <c r="G182" s="167">
        <v>88329.3</v>
      </c>
      <c r="H182" s="65">
        <f t="shared" si="21"/>
        <v>34.103976833976837</v>
      </c>
    </row>
    <row r="183" spans="1:8" ht="61.5" customHeight="1">
      <c r="A183" s="80" t="s">
        <v>822</v>
      </c>
      <c r="B183" s="63" t="s">
        <v>806</v>
      </c>
      <c r="C183" s="63" t="s">
        <v>425</v>
      </c>
      <c r="D183" s="63"/>
      <c r="E183" s="68" t="s">
        <v>148</v>
      </c>
      <c r="F183" s="105">
        <f t="shared" ref="F183:G184" si="28">F184</f>
        <v>400000</v>
      </c>
      <c r="G183" s="105">
        <f t="shared" si="28"/>
        <v>0</v>
      </c>
      <c r="H183" s="65">
        <f t="shared" si="21"/>
        <v>0</v>
      </c>
    </row>
    <row r="184" spans="1:8" ht="45.75" customHeight="1">
      <c r="A184" s="80" t="s">
        <v>823</v>
      </c>
      <c r="B184" s="63" t="s">
        <v>806</v>
      </c>
      <c r="C184" s="63" t="s">
        <v>530</v>
      </c>
      <c r="D184" s="63"/>
      <c r="E184" s="68" t="s">
        <v>824</v>
      </c>
      <c r="F184" s="105">
        <f t="shared" si="28"/>
        <v>400000</v>
      </c>
      <c r="G184" s="105">
        <f t="shared" si="28"/>
        <v>0</v>
      </c>
      <c r="H184" s="65">
        <f t="shared" si="21"/>
        <v>0</v>
      </c>
    </row>
    <row r="185" spans="1:8" s="9" customFormat="1" ht="36.75" customHeight="1">
      <c r="A185" s="80" t="s">
        <v>825</v>
      </c>
      <c r="B185" s="63" t="s">
        <v>806</v>
      </c>
      <c r="C185" s="63" t="s">
        <v>530</v>
      </c>
      <c r="D185" s="63" t="s">
        <v>605</v>
      </c>
      <c r="E185" s="68" t="s">
        <v>12</v>
      </c>
      <c r="F185" s="167">
        <v>400000</v>
      </c>
      <c r="G185" s="167">
        <v>0</v>
      </c>
      <c r="H185" s="65">
        <f t="shared" si="21"/>
        <v>0</v>
      </c>
    </row>
    <row r="186" spans="1:8" s="9" customFormat="1" ht="52.5" customHeight="1">
      <c r="A186" s="80" t="s">
        <v>826</v>
      </c>
      <c r="B186" s="60" t="s">
        <v>830</v>
      </c>
      <c r="C186" s="60"/>
      <c r="D186" s="60"/>
      <c r="E186" s="61" t="s">
        <v>831</v>
      </c>
      <c r="F186" s="62">
        <f>F187+F198</f>
        <v>1019237</v>
      </c>
      <c r="G186" s="62">
        <f>G187+G198</f>
        <v>0</v>
      </c>
      <c r="H186" s="62">
        <f t="shared" si="21"/>
        <v>0</v>
      </c>
    </row>
    <row r="187" spans="1:8" ht="53.25" customHeight="1">
      <c r="A187" s="80" t="s">
        <v>827</v>
      </c>
      <c r="B187" s="63" t="s">
        <v>830</v>
      </c>
      <c r="C187" s="63" t="s">
        <v>396</v>
      </c>
      <c r="D187" s="63"/>
      <c r="E187" s="64" t="s">
        <v>1022</v>
      </c>
      <c r="F187" s="65">
        <f>F188+F193</f>
        <v>843237</v>
      </c>
      <c r="G187" s="65">
        <f>G188+G193</f>
        <v>0</v>
      </c>
      <c r="H187" s="65">
        <f t="shared" si="21"/>
        <v>0</v>
      </c>
    </row>
    <row r="188" spans="1:8" s="9" customFormat="1" ht="36.75" customHeight="1">
      <c r="A188" s="80" t="s">
        <v>828</v>
      </c>
      <c r="B188" s="63" t="s">
        <v>830</v>
      </c>
      <c r="C188" s="63" t="s">
        <v>426</v>
      </c>
      <c r="D188" s="63"/>
      <c r="E188" s="64" t="s">
        <v>149</v>
      </c>
      <c r="F188" s="105">
        <f>F189+F191</f>
        <v>238237</v>
      </c>
      <c r="G188" s="105">
        <f>G189+G191</f>
        <v>0</v>
      </c>
      <c r="H188" s="65">
        <f t="shared" si="21"/>
        <v>0</v>
      </c>
    </row>
    <row r="189" spans="1:8" s="9" customFormat="1" ht="65.25" customHeight="1">
      <c r="A189" s="80" t="s">
        <v>829</v>
      </c>
      <c r="B189" s="63" t="s">
        <v>830</v>
      </c>
      <c r="C189" s="63" t="s">
        <v>427</v>
      </c>
      <c r="D189" s="67"/>
      <c r="E189" s="64" t="s">
        <v>0</v>
      </c>
      <c r="F189" s="105">
        <f>F190</f>
        <v>191167</v>
      </c>
      <c r="G189" s="105">
        <f>G190</f>
        <v>0</v>
      </c>
      <c r="H189" s="65">
        <f t="shared" si="21"/>
        <v>0</v>
      </c>
    </row>
    <row r="190" spans="1:8" s="9" customFormat="1" ht="45.75" customHeight="1">
      <c r="A190" s="80" t="s">
        <v>973</v>
      </c>
      <c r="B190" s="63" t="s">
        <v>830</v>
      </c>
      <c r="C190" s="63" t="s">
        <v>427</v>
      </c>
      <c r="D190" s="63" t="s">
        <v>605</v>
      </c>
      <c r="E190" s="68" t="s">
        <v>12</v>
      </c>
      <c r="F190" s="167">
        <v>191167</v>
      </c>
      <c r="G190" s="167">
        <v>0</v>
      </c>
      <c r="H190" s="65">
        <f t="shared" si="21"/>
        <v>0</v>
      </c>
    </row>
    <row r="191" spans="1:8" s="9" customFormat="1" ht="57" customHeight="1">
      <c r="A191" s="80" t="s">
        <v>974</v>
      </c>
      <c r="B191" s="63" t="s">
        <v>830</v>
      </c>
      <c r="C191" s="63" t="s">
        <v>428</v>
      </c>
      <c r="D191" s="63"/>
      <c r="E191" s="64" t="s">
        <v>3</v>
      </c>
      <c r="F191" s="105">
        <f>F192</f>
        <v>47070</v>
      </c>
      <c r="G191" s="105">
        <f>G192</f>
        <v>0</v>
      </c>
      <c r="H191" s="65">
        <f t="shared" si="21"/>
        <v>0</v>
      </c>
    </row>
    <row r="192" spans="1:8" s="9" customFormat="1" ht="33.75" customHeight="1">
      <c r="A192" s="80" t="s">
        <v>832</v>
      </c>
      <c r="B192" s="63" t="s">
        <v>830</v>
      </c>
      <c r="C192" s="63" t="s">
        <v>428</v>
      </c>
      <c r="D192" s="63" t="s">
        <v>605</v>
      </c>
      <c r="E192" s="68" t="s">
        <v>12</v>
      </c>
      <c r="F192" s="167">
        <v>47070</v>
      </c>
      <c r="G192" s="167">
        <v>0</v>
      </c>
      <c r="H192" s="65">
        <f t="shared" si="21"/>
        <v>0</v>
      </c>
    </row>
    <row r="193" spans="1:23" s="9" customFormat="1" ht="51" customHeight="1">
      <c r="A193" s="80" t="s">
        <v>833</v>
      </c>
      <c r="B193" s="63" t="s">
        <v>830</v>
      </c>
      <c r="C193" s="63" t="s">
        <v>429</v>
      </c>
      <c r="D193" s="63"/>
      <c r="E193" s="68" t="s">
        <v>1035</v>
      </c>
      <c r="F193" s="105">
        <f>F194+F196</f>
        <v>605000</v>
      </c>
      <c r="G193" s="105">
        <f>G194+G196</f>
        <v>0</v>
      </c>
      <c r="H193" s="65">
        <f t="shared" si="21"/>
        <v>0</v>
      </c>
    </row>
    <row r="194" spans="1:23" s="9" customFormat="1" ht="39.75" customHeight="1">
      <c r="A194" s="80" t="s">
        <v>1157</v>
      </c>
      <c r="B194" s="63" t="s">
        <v>830</v>
      </c>
      <c r="C194" s="63" t="s">
        <v>883</v>
      </c>
      <c r="D194" s="63"/>
      <c r="E194" s="68" t="s">
        <v>882</v>
      </c>
      <c r="F194" s="105">
        <f>F195</f>
        <v>5000</v>
      </c>
      <c r="G194" s="105">
        <f>G195</f>
        <v>0</v>
      </c>
      <c r="H194" s="65">
        <f t="shared" si="21"/>
        <v>0</v>
      </c>
    </row>
    <row r="195" spans="1:23" s="9" customFormat="1" ht="30.75" customHeight="1">
      <c r="A195" s="80" t="s">
        <v>1158</v>
      </c>
      <c r="B195" s="63" t="s">
        <v>830</v>
      </c>
      <c r="C195" s="63" t="s">
        <v>883</v>
      </c>
      <c r="D195" s="63" t="s">
        <v>605</v>
      </c>
      <c r="E195" s="68" t="s">
        <v>12</v>
      </c>
      <c r="F195" s="167">
        <v>5000</v>
      </c>
      <c r="G195" s="167">
        <v>0</v>
      </c>
      <c r="H195" s="65">
        <f t="shared" si="21"/>
        <v>0</v>
      </c>
    </row>
    <row r="196" spans="1:23" s="9" customFormat="1" ht="52.5" customHeight="1">
      <c r="A196" s="80" t="s">
        <v>1</v>
      </c>
      <c r="B196" s="63" t="s">
        <v>830</v>
      </c>
      <c r="C196" s="63" t="s">
        <v>888</v>
      </c>
      <c r="D196" s="63"/>
      <c r="E196" s="68" t="s">
        <v>889</v>
      </c>
      <c r="F196" s="105">
        <f>F197</f>
        <v>600000</v>
      </c>
      <c r="G196" s="105">
        <f>G197</f>
        <v>0</v>
      </c>
      <c r="H196" s="65">
        <f t="shared" si="21"/>
        <v>0</v>
      </c>
    </row>
    <row r="197" spans="1:23" s="9" customFormat="1" ht="37.5" customHeight="1">
      <c r="A197" s="80" t="s">
        <v>2</v>
      </c>
      <c r="B197" s="63" t="s">
        <v>830</v>
      </c>
      <c r="C197" s="63" t="s">
        <v>888</v>
      </c>
      <c r="D197" s="63" t="s">
        <v>605</v>
      </c>
      <c r="E197" s="68" t="s">
        <v>606</v>
      </c>
      <c r="F197" s="167">
        <v>600000</v>
      </c>
      <c r="G197" s="167">
        <v>0</v>
      </c>
      <c r="H197" s="65">
        <f t="shared" si="21"/>
        <v>0</v>
      </c>
    </row>
    <row r="198" spans="1:23" s="9" customFormat="1" ht="75.75" customHeight="1">
      <c r="A198" s="80" t="s">
        <v>1159</v>
      </c>
      <c r="B198" s="63" t="s">
        <v>830</v>
      </c>
      <c r="C198" s="63" t="s">
        <v>414</v>
      </c>
      <c r="D198" s="63"/>
      <c r="E198" s="64" t="s">
        <v>1025</v>
      </c>
      <c r="F198" s="105">
        <f>F199+F201</f>
        <v>176000</v>
      </c>
      <c r="G198" s="105">
        <f>G199+G201</f>
        <v>0</v>
      </c>
      <c r="H198" s="65">
        <f t="shared" si="21"/>
        <v>0</v>
      </c>
    </row>
    <row r="199" spans="1:23" s="9" customFormat="1" ht="60" customHeight="1">
      <c r="A199" s="80" t="s">
        <v>1160</v>
      </c>
      <c r="B199" s="63" t="s">
        <v>830</v>
      </c>
      <c r="C199" s="63" t="s">
        <v>430</v>
      </c>
      <c r="D199" s="63"/>
      <c r="E199" s="68" t="s">
        <v>6</v>
      </c>
      <c r="F199" s="105">
        <f>F200</f>
        <v>126000</v>
      </c>
      <c r="G199" s="105">
        <f>G200</f>
        <v>0</v>
      </c>
      <c r="H199" s="65">
        <f t="shared" si="21"/>
        <v>0</v>
      </c>
    </row>
    <row r="200" spans="1:23" s="9" customFormat="1" ht="59.25" customHeight="1">
      <c r="A200" s="80" t="s">
        <v>4</v>
      </c>
      <c r="B200" s="63" t="s">
        <v>830</v>
      </c>
      <c r="C200" s="63" t="s">
        <v>430</v>
      </c>
      <c r="D200" s="63" t="s">
        <v>764</v>
      </c>
      <c r="E200" s="68" t="s">
        <v>227</v>
      </c>
      <c r="F200" s="167">
        <v>126000</v>
      </c>
      <c r="G200" s="167">
        <v>0</v>
      </c>
      <c r="H200" s="65">
        <f t="shared" si="21"/>
        <v>0</v>
      </c>
    </row>
    <row r="201" spans="1:23" s="9" customFormat="1" ht="58.5" customHeight="1">
      <c r="A201" s="80" t="s">
        <v>5</v>
      </c>
      <c r="B201" s="63" t="s">
        <v>830</v>
      </c>
      <c r="C201" s="63" t="s">
        <v>228</v>
      </c>
      <c r="D201" s="63"/>
      <c r="E201" s="77" t="s">
        <v>229</v>
      </c>
      <c r="F201" s="105">
        <f>F202</f>
        <v>50000</v>
      </c>
      <c r="G201" s="105">
        <f>G202</f>
        <v>0</v>
      </c>
      <c r="H201" s="65">
        <f t="shared" si="21"/>
        <v>0</v>
      </c>
    </row>
    <row r="202" spans="1:23" s="9" customFormat="1" ht="57.75" customHeight="1">
      <c r="A202" s="80" t="s">
        <v>7</v>
      </c>
      <c r="B202" s="63" t="s">
        <v>830</v>
      </c>
      <c r="C202" s="63" t="s">
        <v>228</v>
      </c>
      <c r="D202" s="63" t="s">
        <v>764</v>
      </c>
      <c r="E202" s="68" t="s">
        <v>227</v>
      </c>
      <c r="F202" s="167">
        <v>50000</v>
      </c>
      <c r="G202" s="167">
        <v>0</v>
      </c>
      <c r="H202" s="65">
        <f t="shared" ref="H202:H265" si="29">G202/F202*100</f>
        <v>0</v>
      </c>
    </row>
    <row r="203" spans="1:23" s="9" customFormat="1" ht="29.25" customHeight="1">
      <c r="A203" s="80" t="s">
        <v>8</v>
      </c>
      <c r="B203" s="60" t="s">
        <v>11</v>
      </c>
      <c r="C203" s="60"/>
      <c r="D203" s="60"/>
      <c r="E203" s="61" t="s">
        <v>14</v>
      </c>
      <c r="F203" s="62">
        <f>F204+F209+F236+F266</f>
        <v>73605183.790000007</v>
      </c>
      <c r="G203" s="62">
        <f>G204+G209+G236+G266</f>
        <v>12908887.949999999</v>
      </c>
      <c r="H203" s="62">
        <f t="shared" si="29"/>
        <v>17.538014695853256</v>
      </c>
    </row>
    <row r="204" spans="1:23" s="9" customFormat="1" ht="31.5" customHeight="1">
      <c r="A204" s="80" t="s">
        <v>9</v>
      </c>
      <c r="B204" s="60" t="s">
        <v>16</v>
      </c>
      <c r="C204" s="60"/>
      <c r="D204" s="60"/>
      <c r="E204" s="61" t="s">
        <v>17</v>
      </c>
      <c r="F204" s="62">
        <f t="shared" ref="F204:G207" si="30">F205</f>
        <v>1200000</v>
      </c>
      <c r="G204" s="62">
        <f t="shared" si="30"/>
        <v>353971.07</v>
      </c>
      <c r="H204" s="62">
        <f t="shared" si="29"/>
        <v>29.497589166666664</v>
      </c>
    </row>
    <row r="205" spans="1:23" s="9" customFormat="1" ht="69" customHeight="1">
      <c r="A205" s="80" t="s">
        <v>10</v>
      </c>
      <c r="B205" s="63" t="s">
        <v>16</v>
      </c>
      <c r="C205" s="63" t="s">
        <v>431</v>
      </c>
      <c r="D205" s="63"/>
      <c r="E205" s="64" t="s">
        <v>1036</v>
      </c>
      <c r="F205" s="105">
        <f t="shared" si="30"/>
        <v>1200000</v>
      </c>
      <c r="G205" s="105">
        <f t="shared" si="30"/>
        <v>353971.07</v>
      </c>
      <c r="H205" s="65">
        <f t="shared" si="29"/>
        <v>29.497589166666664</v>
      </c>
      <c r="I205" s="36"/>
      <c r="J205" s="35"/>
      <c r="K205" s="37"/>
      <c r="L205" s="38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2" customFormat="1" ht="39.75" customHeight="1">
      <c r="A206" s="80" t="s">
        <v>15</v>
      </c>
      <c r="B206" s="63" t="s">
        <v>16</v>
      </c>
      <c r="C206" s="63" t="s">
        <v>432</v>
      </c>
      <c r="D206" s="63"/>
      <c r="E206" s="64" t="s">
        <v>1037</v>
      </c>
      <c r="F206" s="105">
        <f t="shared" si="30"/>
        <v>1200000</v>
      </c>
      <c r="G206" s="105">
        <f t="shared" si="30"/>
        <v>353971.07</v>
      </c>
      <c r="H206" s="65">
        <f t="shared" si="29"/>
        <v>29.497589166666664</v>
      </c>
      <c r="I206" s="36"/>
      <c r="J206" s="35"/>
      <c r="K206" s="39"/>
      <c r="L206" s="38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:23" s="12" customFormat="1" ht="42.75" customHeight="1">
      <c r="A207" s="80" t="s">
        <v>18</v>
      </c>
      <c r="B207" s="63" t="s">
        <v>16</v>
      </c>
      <c r="C207" s="63" t="s">
        <v>433</v>
      </c>
      <c r="D207" s="63"/>
      <c r="E207" s="64" t="s">
        <v>354</v>
      </c>
      <c r="F207" s="105">
        <f t="shared" si="30"/>
        <v>1200000</v>
      </c>
      <c r="G207" s="105">
        <f t="shared" si="30"/>
        <v>353971.07</v>
      </c>
      <c r="H207" s="65">
        <f t="shared" si="29"/>
        <v>29.497589166666664</v>
      </c>
      <c r="I207" s="36"/>
      <c r="J207" s="35"/>
      <c r="K207" s="39"/>
      <c r="L207" s="38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:23" s="12" customFormat="1" ht="33" customHeight="1">
      <c r="A208" s="80" t="s">
        <v>19</v>
      </c>
      <c r="B208" s="63" t="s">
        <v>16</v>
      </c>
      <c r="C208" s="63" t="s">
        <v>433</v>
      </c>
      <c r="D208" s="63" t="s">
        <v>605</v>
      </c>
      <c r="E208" s="68" t="s">
        <v>909</v>
      </c>
      <c r="F208" s="167">
        <v>1200000</v>
      </c>
      <c r="G208" s="167">
        <v>353971.07</v>
      </c>
      <c r="H208" s="65">
        <f t="shared" si="29"/>
        <v>29.497589166666664</v>
      </c>
      <c r="I208" s="36"/>
      <c r="J208" s="35"/>
      <c r="K208" s="39"/>
      <c r="L208" s="38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1:8" s="12" customFormat="1" ht="39" customHeight="1">
      <c r="A209" s="80" t="s">
        <v>20</v>
      </c>
      <c r="B209" s="60" t="s">
        <v>25</v>
      </c>
      <c r="C209" s="60"/>
      <c r="D209" s="60"/>
      <c r="E209" s="61" t="s">
        <v>26</v>
      </c>
      <c r="F209" s="62">
        <f>F210+F231</f>
        <v>48202797.270000003</v>
      </c>
      <c r="G209" s="62">
        <f>G210+G231</f>
        <v>5291194.7299999995</v>
      </c>
      <c r="H209" s="62">
        <f t="shared" si="29"/>
        <v>10.976945384232053</v>
      </c>
    </row>
    <row r="210" spans="1:8" s="12" customFormat="1" ht="64.5" customHeight="1">
      <c r="A210" s="80" t="s">
        <v>21</v>
      </c>
      <c r="B210" s="63" t="s">
        <v>25</v>
      </c>
      <c r="C210" s="63" t="s">
        <v>431</v>
      </c>
      <c r="D210" s="60"/>
      <c r="E210" s="64" t="s">
        <v>1038</v>
      </c>
      <c r="F210" s="65">
        <f>F211+F218+F226</f>
        <v>40145597.140000001</v>
      </c>
      <c r="G210" s="65">
        <f>G211+G218+G226</f>
        <v>164994.6</v>
      </c>
      <c r="H210" s="65">
        <f t="shared" si="29"/>
        <v>0.41099052387890322</v>
      </c>
    </row>
    <row r="211" spans="1:8" s="12" customFormat="1" ht="53.25" customHeight="1">
      <c r="A211" s="80" t="s">
        <v>22</v>
      </c>
      <c r="B211" s="63" t="s">
        <v>25</v>
      </c>
      <c r="C211" s="63" t="s">
        <v>434</v>
      </c>
      <c r="D211" s="63"/>
      <c r="E211" s="68" t="s">
        <v>1039</v>
      </c>
      <c r="F211" s="79">
        <f>F212+F214+F216</f>
        <v>5888507.75</v>
      </c>
      <c r="G211" s="79">
        <f>G212+G214+G216</f>
        <v>0</v>
      </c>
      <c r="H211" s="65">
        <f t="shared" si="29"/>
        <v>0</v>
      </c>
    </row>
    <row r="212" spans="1:8" s="12" customFormat="1" ht="35.25" customHeight="1">
      <c r="A212" s="80" t="s">
        <v>23</v>
      </c>
      <c r="B212" s="63" t="s">
        <v>25</v>
      </c>
      <c r="C212" s="63" t="s">
        <v>364</v>
      </c>
      <c r="D212" s="63"/>
      <c r="E212" s="68" t="s">
        <v>365</v>
      </c>
      <c r="F212" s="79">
        <f>F213</f>
        <v>959767.75</v>
      </c>
      <c r="G212" s="79">
        <f>G213</f>
        <v>0</v>
      </c>
      <c r="H212" s="65">
        <f t="shared" si="29"/>
        <v>0</v>
      </c>
    </row>
    <row r="213" spans="1:8" s="12" customFormat="1" ht="33.75" customHeight="1">
      <c r="A213" s="80" t="s">
        <v>24</v>
      </c>
      <c r="B213" s="63" t="s">
        <v>25</v>
      </c>
      <c r="C213" s="63" t="s">
        <v>364</v>
      </c>
      <c r="D213" s="63" t="s">
        <v>70</v>
      </c>
      <c r="E213" s="68" t="s">
        <v>201</v>
      </c>
      <c r="F213" s="167">
        <v>959767.75</v>
      </c>
      <c r="G213" s="167">
        <v>0</v>
      </c>
      <c r="H213" s="65">
        <f t="shared" si="29"/>
        <v>0</v>
      </c>
    </row>
    <row r="214" spans="1:8" s="12" customFormat="1" ht="69" customHeight="1">
      <c r="A214" s="80" t="s">
        <v>27</v>
      </c>
      <c r="B214" s="63" t="s">
        <v>25</v>
      </c>
      <c r="C214" s="63" t="s">
        <v>891</v>
      </c>
      <c r="D214" s="63"/>
      <c r="E214" s="68" t="s">
        <v>933</v>
      </c>
      <c r="F214" s="79">
        <f>F215</f>
        <v>2968740</v>
      </c>
      <c r="G214" s="79">
        <f>G215</f>
        <v>0</v>
      </c>
      <c r="H214" s="65">
        <f t="shared" si="29"/>
        <v>0</v>
      </c>
    </row>
    <row r="215" spans="1:8" s="12" customFormat="1" ht="33" customHeight="1">
      <c r="A215" s="80" t="s">
        <v>28</v>
      </c>
      <c r="B215" s="63" t="s">
        <v>25</v>
      </c>
      <c r="C215" s="63" t="s">
        <v>891</v>
      </c>
      <c r="D215" s="63" t="s">
        <v>70</v>
      </c>
      <c r="E215" s="68" t="s">
        <v>201</v>
      </c>
      <c r="F215" s="167">
        <v>2968740</v>
      </c>
      <c r="G215" s="167">
        <v>0</v>
      </c>
      <c r="H215" s="65">
        <f t="shared" si="29"/>
        <v>0</v>
      </c>
    </row>
    <row r="216" spans="1:8" s="12" customFormat="1" ht="64.5" customHeight="1">
      <c r="A216" s="80" t="s">
        <v>29</v>
      </c>
      <c r="B216" s="63" t="s">
        <v>25</v>
      </c>
      <c r="C216" s="63" t="s">
        <v>941</v>
      </c>
      <c r="D216" s="63"/>
      <c r="E216" s="68" t="s">
        <v>942</v>
      </c>
      <c r="F216" s="79">
        <f>F217</f>
        <v>1960000</v>
      </c>
      <c r="G216" s="79">
        <f>G217</f>
        <v>0</v>
      </c>
      <c r="H216" s="65">
        <f t="shared" si="29"/>
        <v>0</v>
      </c>
    </row>
    <row r="217" spans="1:8" s="12" customFormat="1" ht="34.5" customHeight="1">
      <c r="A217" s="80" t="s">
        <v>30</v>
      </c>
      <c r="B217" s="63" t="s">
        <v>25</v>
      </c>
      <c r="C217" s="63" t="s">
        <v>941</v>
      </c>
      <c r="D217" s="63" t="s">
        <v>605</v>
      </c>
      <c r="E217" s="68" t="s">
        <v>776</v>
      </c>
      <c r="F217" s="167">
        <v>1960000</v>
      </c>
      <c r="G217" s="167">
        <v>0</v>
      </c>
      <c r="H217" s="65">
        <f t="shared" si="29"/>
        <v>0</v>
      </c>
    </row>
    <row r="218" spans="1:8" s="9" customFormat="1" ht="92.25" customHeight="1">
      <c r="A218" s="80" t="s">
        <v>31</v>
      </c>
      <c r="B218" s="63" t="s">
        <v>25</v>
      </c>
      <c r="C218" s="63" t="s">
        <v>712</v>
      </c>
      <c r="D218" s="63"/>
      <c r="E218" s="68" t="s">
        <v>187</v>
      </c>
      <c r="F218" s="79">
        <f>F221+F219+F224</f>
        <v>33185026.390000001</v>
      </c>
      <c r="G218" s="79">
        <f>G221+G219+G224</f>
        <v>164994.6</v>
      </c>
      <c r="H218" s="65">
        <f t="shared" si="29"/>
        <v>0.49719592825069925</v>
      </c>
    </row>
    <row r="219" spans="1:8" s="9" customFormat="1" ht="46.5" customHeight="1">
      <c r="A219" s="80" t="s">
        <v>32</v>
      </c>
      <c r="B219" s="63" t="s">
        <v>25</v>
      </c>
      <c r="C219" s="63" t="s">
        <v>1083</v>
      </c>
      <c r="D219" s="63"/>
      <c r="E219" s="68" t="s">
        <v>1082</v>
      </c>
      <c r="F219" s="79">
        <f>F220</f>
        <v>439800</v>
      </c>
      <c r="G219" s="79">
        <f>G220</f>
        <v>0</v>
      </c>
      <c r="H219" s="65">
        <f t="shared" si="29"/>
        <v>0</v>
      </c>
    </row>
    <row r="220" spans="1:8" s="9" customFormat="1" ht="36" customHeight="1">
      <c r="A220" s="80" t="s">
        <v>130</v>
      </c>
      <c r="B220" s="63" t="s">
        <v>25</v>
      </c>
      <c r="C220" s="63" t="s">
        <v>1083</v>
      </c>
      <c r="D220" s="63" t="s">
        <v>605</v>
      </c>
      <c r="E220" s="68" t="s">
        <v>909</v>
      </c>
      <c r="F220" s="167">
        <v>439800</v>
      </c>
      <c r="G220" s="167">
        <v>0</v>
      </c>
      <c r="H220" s="65">
        <f t="shared" si="29"/>
        <v>0</v>
      </c>
    </row>
    <row r="221" spans="1:8" s="12" customFormat="1" ht="49.5" customHeight="1">
      <c r="A221" s="80" t="s">
        <v>33</v>
      </c>
      <c r="B221" s="63" t="s">
        <v>25</v>
      </c>
      <c r="C221" s="63" t="s">
        <v>714</v>
      </c>
      <c r="D221" s="63"/>
      <c r="E221" s="64" t="s">
        <v>713</v>
      </c>
      <c r="F221" s="79">
        <f>F223+F222</f>
        <v>9713576.25</v>
      </c>
      <c r="G221" s="79">
        <f>G223+G222</f>
        <v>164994.6</v>
      </c>
      <c r="H221" s="65">
        <f t="shared" si="29"/>
        <v>1.6985978773780668</v>
      </c>
    </row>
    <row r="222" spans="1:8" s="9" customFormat="1" ht="48" customHeight="1">
      <c r="A222" s="80" t="s">
        <v>34</v>
      </c>
      <c r="B222" s="63" t="s">
        <v>25</v>
      </c>
      <c r="C222" s="63" t="s">
        <v>714</v>
      </c>
      <c r="D222" s="63" t="s">
        <v>605</v>
      </c>
      <c r="E222" s="68" t="s">
        <v>909</v>
      </c>
      <c r="F222" s="167">
        <v>165232.25</v>
      </c>
      <c r="G222" s="167">
        <v>164994.6</v>
      </c>
      <c r="H222" s="65">
        <f t="shared" si="29"/>
        <v>99.856172145570852</v>
      </c>
    </row>
    <row r="223" spans="1:8" s="9" customFormat="1" ht="31.5" customHeight="1">
      <c r="A223" s="80" t="s">
        <v>35</v>
      </c>
      <c r="B223" s="63" t="s">
        <v>25</v>
      </c>
      <c r="C223" s="63" t="s">
        <v>714</v>
      </c>
      <c r="D223" s="63" t="s">
        <v>70</v>
      </c>
      <c r="E223" s="68" t="s">
        <v>201</v>
      </c>
      <c r="F223" s="167">
        <v>9548344</v>
      </c>
      <c r="G223" s="167">
        <v>0</v>
      </c>
      <c r="H223" s="65">
        <f t="shared" si="29"/>
        <v>0</v>
      </c>
    </row>
    <row r="224" spans="1:8" s="9" customFormat="1" ht="94.5" customHeight="1">
      <c r="A224" s="80" t="s">
        <v>36</v>
      </c>
      <c r="B224" s="63" t="s">
        <v>25</v>
      </c>
      <c r="C224" s="63" t="s">
        <v>1095</v>
      </c>
      <c r="D224" s="63"/>
      <c r="E224" s="71" t="s">
        <v>1096</v>
      </c>
      <c r="F224" s="167">
        <f>F225</f>
        <v>23031650.140000001</v>
      </c>
      <c r="G224" s="167">
        <f>G225</f>
        <v>0</v>
      </c>
      <c r="H224" s="65">
        <f t="shared" si="29"/>
        <v>0</v>
      </c>
    </row>
    <row r="225" spans="1:8" s="12" customFormat="1" ht="28.5" customHeight="1">
      <c r="A225" s="80" t="s">
        <v>37</v>
      </c>
      <c r="B225" s="63" t="s">
        <v>25</v>
      </c>
      <c r="C225" s="63" t="s">
        <v>1095</v>
      </c>
      <c r="D225" s="63" t="s">
        <v>70</v>
      </c>
      <c r="E225" s="68" t="s">
        <v>201</v>
      </c>
      <c r="F225" s="167">
        <v>23031650.140000001</v>
      </c>
      <c r="G225" s="167">
        <v>0</v>
      </c>
      <c r="H225" s="65">
        <f t="shared" si="29"/>
        <v>0</v>
      </c>
    </row>
    <row r="226" spans="1:8" s="12" customFormat="1" ht="32.25" customHeight="1">
      <c r="A226" s="80" t="s">
        <v>40</v>
      </c>
      <c r="B226" s="63" t="s">
        <v>25</v>
      </c>
      <c r="C226" s="63" t="s">
        <v>1055</v>
      </c>
      <c r="D226" s="63"/>
      <c r="E226" s="68" t="s">
        <v>1054</v>
      </c>
      <c r="F226" s="79">
        <f>F227+F229</f>
        <v>1072063</v>
      </c>
      <c r="G226" s="79">
        <f>G227+G229</f>
        <v>0</v>
      </c>
      <c r="H226" s="65">
        <f t="shared" si="29"/>
        <v>0</v>
      </c>
    </row>
    <row r="227" spans="1:8" s="12" customFormat="1" ht="32.25" customHeight="1">
      <c r="A227" s="80" t="s">
        <v>41</v>
      </c>
      <c r="B227" s="63" t="s">
        <v>25</v>
      </c>
      <c r="C227" s="63" t="s">
        <v>1056</v>
      </c>
      <c r="D227" s="63"/>
      <c r="E227" s="68" t="s">
        <v>1058</v>
      </c>
      <c r="F227" s="79">
        <f>F228</f>
        <v>53603</v>
      </c>
      <c r="G227" s="79">
        <f>G228</f>
        <v>0</v>
      </c>
      <c r="H227" s="65">
        <f t="shared" si="29"/>
        <v>0</v>
      </c>
    </row>
    <row r="228" spans="1:8" s="12" customFormat="1" ht="51.75" customHeight="1">
      <c r="A228" s="80" t="s">
        <v>42</v>
      </c>
      <c r="B228" s="63" t="s">
        <v>25</v>
      </c>
      <c r="C228" s="63" t="s">
        <v>1056</v>
      </c>
      <c r="D228" s="63" t="s">
        <v>605</v>
      </c>
      <c r="E228" s="68" t="s">
        <v>909</v>
      </c>
      <c r="F228" s="167">
        <v>53603</v>
      </c>
      <c r="G228" s="167">
        <v>0</v>
      </c>
      <c r="H228" s="65">
        <f t="shared" si="29"/>
        <v>0</v>
      </c>
    </row>
    <row r="229" spans="1:8" s="12" customFormat="1" ht="32.25" customHeight="1">
      <c r="A229" s="80" t="s">
        <v>44</v>
      </c>
      <c r="B229" s="63" t="s">
        <v>25</v>
      </c>
      <c r="C229" s="63" t="s">
        <v>1057</v>
      </c>
      <c r="D229" s="63"/>
      <c r="E229" s="68" t="s">
        <v>1059</v>
      </c>
      <c r="F229" s="79">
        <f>F230</f>
        <v>1018460</v>
      </c>
      <c r="G229" s="79">
        <f>G230</f>
        <v>0</v>
      </c>
      <c r="H229" s="65">
        <f t="shared" si="29"/>
        <v>0</v>
      </c>
    </row>
    <row r="230" spans="1:8" s="12" customFormat="1" ht="53.25" customHeight="1">
      <c r="A230" s="80" t="s">
        <v>45</v>
      </c>
      <c r="B230" s="63" t="s">
        <v>25</v>
      </c>
      <c r="C230" s="63" t="s">
        <v>1057</v>
      </c>
      <c r="D230" s="63" t="s">
        <v>605</v>
      </c>
      <c r="E230" s="68" t="s">
        <v>909</v>
      </c>
      <c r="F230" s="167">
        <v>1018460</v>
      </c>
      <c r="G230" s="167">
        <v>0</v>
      </c>
      <c r="H230" s="65">
        <f t="shared" si="29"/>
        <v>0</v>
      </c>
    </row>
    <row r="231" spans="1:8" s="12" customFormat="1" ht="32.25" customHeight="1">
      <c r="A231" s="80" t="s">
        <v>46</v>
      </c>
      <c r="B231" s="63" t="s">
        <v>25</v>
      </c>
      <c r="C231" s="63" t="s">
        <v>395</v>
      </c>
      <c r="D231" s="63"/>
      <c r="E231" s="64" t="s">
        <v>594</v>
      </c>
      <c r="F231" s="79">
        <f>F234+F232</f>
        <v>8057200.1299999999</v>
      </c>
      <c r="G231" s="79">
        <f>G234+G232</f>
        <v>5126200.13</v>
      </c>
      <c r="H231" s="65">
        <f t="shared" si="29"/>
        <v>63.622599008223965</v>
      </c>
    </row>
    <row r="232" spans="1:8" s="12" customFormat="1" ht="57.75" customHeight="1">
      <c r="A232" s="80" t="s">
        <v>47</v>
      </c>
      <c r="B232" s="63" t="s">
        <v>25</v>
      </c>
      <c r="C232" s="63" t="s">
        <v>944</v>
      </c>
      <c r="D232" s="63"/>
      <c r="E232" s="68" t="s">
        <v>943</v>
      </c>
      <c r="F232" s="79">
        <f>F233</f>
        <v>5126200.13</v>
      </c>
      <c r="G232" s="79">
        <f>G233</f>
        <v>5126200.13</v>
      </c>
      <c r="H232" s="65">
        <f t="shared" si="29"/>
        <v>100</v>
      </c>
    </row>
    <row r="233" spans="1:8" s="12" customFormat="1" ht="30.75" customHeight="1">
      <c r="A233" s="80" t="s">
        <v>49</v>
      </c>
      <c r="B233" s="63" t="s">
        <v>25</v>
      </c>
      <c r="C233" s="63" t="s">
        <v>944</v>
      </c>
      <c r="D233" s="63" t="s">
        <v>621</v>
      </c>
      <c r="E233" s="64" t="s">
        <v>846</v>
      </c>
      <c r="F233" s="167">
        <v>5126200.13</v>
      </c>
      <c r="G233" s="167">
        <v>5126200.13</v>
      </c>
      <c r="H233" s="65">
        <f t="shared" si="29"/>
        <v>100</v>
      </c>
    </row>
    <row r="234" spans="1:8" s="12" customFormat="1" ht="81" customHeight="1">
      <c r="A234" s="80" t="s">
        <v>50</v>
      </c>
      <c r="B234" s="63" t="s">
        <v>25</v>
      </c>
      <c r="C234" s="63" t="s">
        <v>442</v>
      </c>
      <c r="D234" s="63"/>
      <c r="E234" s="68" t="s">
        <v>77</v>
      </c>
      <c r="F234" s="79">
        <f t="shared" ref="F234:G234" si="31">F235</f>
        <v>2931000</v>
      </c>
      <c r="G234" s="79">
        <f t="shared" si="31"/>
        <v>0</v>
      </c>
      <c r="H234" s="65">
        <f t="shared" si="29"/>
        <v>0</v>
      </c>
    </row>
    <row r="235" spans="1:8" s="12" customFormat="1" ht="55.5" customHeight="1">
      <c r="A235" s="80" t="s">
        <v>51</v>
      </c>
      <c r="B235" s="63" t="s">
        <v>25</v>
      </c>
      <c r="C235" s="63" t="s">
        <v>442</v>
      </c>
      <c r="D235" s="63" t="s">
        <v>764</v>
      </c>
      <c r="E235" s="68" t="s">
        <v>227</v>
      </c>
      <c r="F235" s="167">
        <v>2931000</v>
      </c>
      <c r="G235" s="167">
        <v>0</v>
      </c>
      <c r="H235" s="65">
        <f t="shared" si="29"/>
        <v>0</v>
      </c>
    </row>
    <row r="236" spans="1:8" s="12" customFormat="1" ht="30.75" customHeight="1">
      <c r="A236" s="80" t="s">
        <v>52</v>
      </c>
      <c r="B236" s="60" t="s">
        <v>38</v>
      </c>
      <c r="C236" s="60"/>
      <c r="D236" s="60"/>
      <c r="E236" s="61" t="s">
        <v>39</v>
      </c>
      <c r="F236" s="62">
        <f>F237+F259+F263</f>
        <v>23644386.52</v>
      </c>
      <c r="G236" s="62">
        <f>G237+G259+G263</f>
        <v>7125482.1500000004</v>
      </c>
      <c r="H236" s="62">
        <f t="shared" si="29"/>
        <v>30.136041567298825</v>
      </c>
    </row>
    <row r="237" spans="1:8" s="12" customFormat="1" ht="65.25" customHeight="1">
      <c r="A237" s="80" t="s">
        <v>53</v>
      </c>
      <c r="B237" s="63" t="s">
        <v>38</v>
      </c>
      <c r="C237" s="63" t="s">
        <v>431</v>
      </c>
      <c r="D237" s="63"/>
      <c r="E237" s="64" t="s">
        <v>1038</v>
      </c>
      <c r="F237" s="65">
        <f>F238+F255</f>
        <v>20421692.82</v>
      </c>
      <c r="G237" s="65">
        <f>G238+G255</f>
        <v>7125482.1500000004</v>
      </c>
      <c r="H237" s="65">
        <f t="shared" si="29"/>
        <v>34.891731125353395</v>
      </c>
    </row>
    <row r="238" spans="1:8" s="12" customFormat="1" ht="62.25" customHeight="1">
      <c r="A238" s="80" t="s">
        <v>54</v>
      </c>
      <c r="B238" s="63" t="s">
        <v>38</v>
      </c>
      <c r="C238" s="63" t="s">
        <v>435</v>
      </c>
      <c r="D238" s="63"/>
      <c r="E238" s="68" t="s">
        <v>1040</v>
      </c>
      <c r="F238" s="105">
        <f>F239+F241+F245+F247+F249+F243+F253+F251</f>
        <v>18853019.82</v>
      </c>
      <c r="G238" s="105">
        <f>G239+G241+G245+G247+G249+G243+G253+G251</f>
        <v>7125482.1500000004</v>
      </c>
      <c r="H238" s="65">
        <f t="shared" si="29"/>
        <v>37.794911467928429</v>
      </c>
    </row>
    <row r="239" spans="1:8" s="12" customFormat="1" ht="52.5" customHeight="1">
      <c r="A239" s="80" t="s">
        <v>55</v>
      </c>
      <c r="B239" s="63" t="s">
        <v>38</v>
      </c>
      <c r="C239" s="63" t="s">
        <v>436</v>
      </c>
      <c r="D239" s="63"/>
      <c r="E239" s="64" t="s">
        <v>43</v>
      </c>
      <c r="F239" s="105">
        <f>F240</f>
        <v>8000000</v>
      </c>
      <c r="G239" s="105">
        <f>G240</f>
        <v>2824662.73</v>
      </c>
      <c r="H239" s="65">
        <f t="shared" si="29"/>
        <v>35.308284125</v>
      </c>
    </row>
    <row r="240" spans="1:8" s="12" customFormat="1" ht="42.75" customHeight="1">
      <c r="A240" s="80" t="s">
        <v>56</v>
      </c>
      <c r="B240" s="63" t="s">
        <v>38</v>
      </c>
      <c r="C240" s="63" t="s">
        <v>436</v>
      </c>
      <c r="D240" s="63" t="s">
        <v>605</v>
      </c>
      <c r="E240" s="68" t="s">
        <v>12</v>
      </c>
      <c r="F240" s="167">
        <v>8000000</v>
      </c>
      <c r="G240" s="167">
        <v>2824662.73</v>
      </c>
      <c r="H240" s="65">
        <f t="shared" si="29"/>
        <v>35.308284125</v>
      </c>
    </row>
    <row r="241" spans="1:8" s="12" customFormat="1" ht="43.5" customHeight="1">
      <c r="A241" s="80" t="s">
        <v>57</v>
      </c>
      <c r="B241" s="63" t="s">
        <v>38</v>
      </c>
      <c r="C241" s="63" t="s">
        <v>437</v>
      </c>
      <c r="D241" s="63"/>
      <c r="E241" s="64" t="s">
        <v>48</v>
      </c>
      <c r="F241" s="105">
        <f>F242</f>
        <v>3000000</v>
      </c>
      <c r="G241" s="105">
        <f>G242</f>
        <v>0</v>
      </c>
      <c r="H241" s="65">
        <f t="shared" si="29"/>
        <v>0</v>
      </c>
    </row>
    <row r="242" spans="1:8" s="12" customFormat="1" ht="39" customHeight="1">
      <c r="A242" s="80" t="s">
        <v>58</v>
      </c>
      <c r="B242" s="63" t="s">
        <v>38</v>
      </c>
      <c r="C242" s="63" t="s">
        <v>437</v>
      </c>
      <c r="D242" s="63" t="s">
        <v>605</v>
      </c>
      <c r="E242" s="68" t="s">
        <v>12</v>
      </c>
      <c r="F242" s="167">
        <v>3000000</v>
      </c>
      <c r="G242" s="167">
        <v>0</v>
      </c>
      <c r="H242" s="65">
        <f t="shared" si="29"/>
        <v>0</v>
      </c>
    </row>
    <row r="243" spans="1:8" s="12" customFormat="1" ht="39" customHeight="1">
      <c r="A243" s="80" t="s">
        <v>59</v>
      </c>
      <c r="B243" s="63" t="s">
        <v>38</v>
      </c>
      <c r="C243" s="63" t="s">
        <v>885</v>
      </c>
      <c r="D243" s="63"/>
      <c r="E243" s="68" t="s">
        <v>884</v>
      </c>
      <c r="F243" s="105">
        <f>F244</f>
        <v>524370</v>
      </c>
      <c r="G243" s="105">
        <f>G244</f>
        <v>0</v>
      </c>
      <c r="H243" s="65">
        <f t="shared" si="29"/>
        <v>0</v>
      </c>
    </row>
    <row r="244" spans="1:8" s="12" customFormat="1" ht="39" customHeight="1">
      <c r="A244" s="80" t="s">
        <v>60</v>
      </c>
      <c r="B244" s="63" t="s">
        <v>38</v>
      </c>
      <c r="C244" s="63" t="s">
        <v>885</v>
      </c>
      <c r="D244" s="63" t="s">
        <v>605</v>
      </c>
      <c r="E244" s="68" t="s">
        <v>606</v>
      </c>
      <c r="F244" s="167">
        <v>524370</v>
      </c>
      <c r="G244" s="167">
        <v>0</v>
      </c>
      <c r="H244" s="65">
        <f t="shared" si="29"/>
        <v>0</v>
      </c>
    </row>
    <row r="245" spans="1:8" s="12" customFormat="1" ht="39" customHeight="1">
      <c r="A245" s="80" t="s">
        <v>62</v>
      </c>
      <c r="B245" s="63" t="s">
        <v>38</v>
      </c>
      <c r="C245" s="63" t="s">
        <v>363</v>
      </c>
      <c r="D245" s="63"/>
      <c r="E245" s="68" t="s">
        <v>362</v>
      </c>
      <c r="F245" s="105">
        <f>F246</f>
        <v>60000</v>
      </c>
      <c r="G245" s="105">
        <f>G246</f>
        <v>0</v>
      </c>
      <c r="H245" s="65">
        <f t="shared" si="29"/>
        <v>0</v>
      </c>
    </row>
    <row r="246" spans="1:8" s="12" customFormat="1" ht="39" customHeight="1">
      <c r="A246" s="80" t="s">
        <v>63</v>
      </c>
      <c r="B246" s="63" t="s">
        <v>38</v>
      </c>
      <c r="C246" s="63" t="s">
        <v>363</v>
      </c>
      <c r="D246" s="63" t="s">
        <v>605</v>
      </c>
      <c r="E246" s="68" t="s">
        <v>606</v>
      </c>
      <c r="F246" s="167">
        <v>60000</v>
      </c>
      <c r="G246" s="167">
        <v>0</v>
      </c>
      <c r="H246" s="65">
        <f t="shared" si="29"/>
        <v>0</v>
      </c>
    </row>
    <row r="247" spans="1:8" s="12" customFormat="1" ht="38.25" customHeight="1">
      <c r="A247" s="80" t="s">
        <v>65</v>
      </c>
      <c r="B247" s="63" t="s">
        <v>38</v>
      </c>
      <c r="C247" s="63" t="s">
        <v>438</v>
      </c>
      <c r="D247" s="63"/>
      <c r="E247" s="64" t="s">
        <v>61</v>
      </c>
      <c r="F247" s="105">
        <f>F248</f>
        <v>500000</v>
      </c>
      <c r="G247" s="105">
        <f>G248</f>
        <v>96789</v>
      </c>
      <c r="H247" s="65">
        <f t="shared" si="29"/>
        <v>19.357800000000001</v>
      </c>
    </row>
    <row r="248" spans="1:8" s="12" customFormat="1" ht="30.75" customHeight="1">
      <c r="A248" s="80" t="s">
        <v>66</v>
      </c>
      <c r="B248" s="63" t="s">
        <v>38</v>
      </c>
      <c r="C248" s="63" t="s">
        <v>438</v>
      </c>
      <c r="D248" s="63" t="s">
        <v>605</v>
      </c>
      <c r="E248" s="68" t="s">
        <v>12</v>
      </c>
      <c r="F248" s="167">
        <v>500000</v>
      </c>
      <c r="G248" s="167">
        <v>96789</v>
      </c>
      <c r="H248" s="65">
        <f t="shared" si="29"/>
        <v>19.357800000000001</v>
      </c>
    </row>
    <row r="249" spans="1:8" s="12" customFormat="1" ht="33.75" customHeight="1">
      <c r="A249" s="80" t="s">
        <v>605</v>
      </c>
      <c r="B249" s="63" t="s">
        <v>38</v>
      </c>
      <c r="C249" s="63" t="s">
        <v>439</v>
      </c>
      <c r="D249" s="63"/>
      <c r="E249" s="64" t="s">
        <v>64</v>
      </c>
      <c r="F249" s="105">
        <f>F250</f>
        <v>2700000</v>
      </c>
      <c r="G249" s="105">
        <f>G250</f>
        <v>581777.6</v>
      </c>
      <c r="H249" s="65">
        <f t="shared" si="29"/>
        <v>21.547318518518519</v>
      </c>
    </row>
    <row r="250" spans="1:8" s="12" customFormat="1" ht="50.25" customHeight="1">
      <c r="A250" s="80" t="s">
        <v>67</v>
      </c>
      <c r="B250" s="63" t="s">
        <v>38</v>
      </c>
      <c r="C250" s="63" t="s">
        <v>439</v>
      </c>
      <c r="D250" s="63" t="s">
        <v>764</v>
      </c>
      <c r="E250" s="68" t="s">
        <v>227</v>
      </c>
      <c r="F250" s="167">
        <v>2700000</v>
      </c>
      <c r="G250" s="167">
        <v>581777.6</v>
      </c>
      <c r="H250" s="65">
        <f t="shared" si="29"/>
        <v>21.547318518518519</v>
      </c>
    </row>
    <row r="251" spans="1:8" s="12" customFormat="1" ht="33.75" customHeight="1">
      <c r="A251" s="80" t="s">
        <v>68</v>
      </c>
      <c r="B251" s="63" t="s">
        <v>38</v>
      </c>
      <c r="C251" s="63" t="s">
        <v>1048</v>
      </c>
      <c r="D251" s="63"/>
      <c r="E251" s="68" t="s">
        <v>1020</v>
      </c>
      <c r="F251" s="105">
        <f>F252</f>
        <v>3622252.82</v>
      </c>
      <c r="G251" s="105">
        <f>G252</f>
        <v>3622252.82</v>
      </c>
      <c r="H251" s="65">
        <f t="shared" si="29"/>
        <v>100</v>
      </c>
    </row>
    <row r="252" spans="1:8" s="12" customFormat="1" ht="27.75" customHeight="1">
      <c r="A252" s="80" t="s">
        <v>69</v>
      </c>
      <c r="B252" s="63" t="s">
        <v>38</v>
      </c>
      <c r="C252" s="63" t="s">
        <v>1048</v>
      </c>
      <c r="D252" s="63" t="s">
        <v>70</v>
      </c>
      <c r="E252" s="68" t="s">
        <v>201</v>
      </c>
      <c r="F252" s="167">
        <v>3622252.82</v>
      </c>
      <c r="G252" s="167">
        <v>3622252.82</v>
      </c>
      <c r="H252" s="65">
        <f t="shared" si="29"/>
        <v>100</v>
      </c>
    </row>
    <row r="253" spans="1:8" s="12" customFormat="1" ht="26.25" customHeight="1">
      <c r="A253" s="80" t="s">
        <v>71</v>
      </c>
      <c r="B253" s="63" t="s">
        <v>38</v>
      </c>
      <c r="C253" s="63" t="s">
        <v>945</v>
      </c>
      <c r="D253" s="63"/>
      <c r="E253" s="68" t="s">
        <v>946</v>
      </c>
      <c r="F253" s="105">
        <f>F254</f>
        <v>446397</v>
      </c>
      <c r="G253" s="105">
        <f>G254</f>
        <v>0</v>
      </c>
      <c r="H253" s="65">
        <f t="shared" si="29"/>
        <v>0</v>
      </c>
    </row>
    <row r="254" spans="1:8" s="12" customFormat="1" ht="39" customHeight="1">
      <c r="A254" s="80" t="s">
        <v>72</v>
      </c>
      <c r="B254" s="63" t="s">
        <v>38</v>
      </c>
      <c r="C254" s="63" t="s">
        <v>945</v>
      </c>
      <c r="D254" s="63" t="s">
        <v>605</v>
      </c>
      <c r="E254" s="68" t="s">
        <v>12</v>
      </c>
      <c r="F254" s="167">
        <v>446397</v>
      </c>
      <c r="G254" s="167">
        <v>0</v>
      </c>
      <c r="H254" s="65">
        <f t="shared" si="29"/>
        <v>0</v>
      </c>
    </row>
    <row r="255" spans="1:8" s="12" customFormat="1" ht="49.5" customHeight="1">
      <c r="A255" s="80" t="s">
        <v>73</v>
      </c>
      <c r="B255" s="63" t="s">
        <v>38</v>
      </c>
      <c r="C255" s="63" t="s">
        <v>440</v>
      </c>
      <c r="D255" s="63"/>
      <c r="E255" s="68" t="s">
        <v>1041</v>
      </c>
      <c r="F255" s="105">
        <f>F256</f>
        <v>1568673</v>
      </c>
      <c r="G255" s="105">
        <f>G256</f>
        <v>0</v>
      </c>
      <c r="H255" s="65">
        <f t="shared" si="29"/>
        <v>0</v>
      </c>
    </row>
    <row r="256" spans="1:8" s="12" customFormat="1" ht="42.75" customHeight="1">
      <c r="A256" s="80" t="s">
        <v>74</v>
      </c>
      <c r="B256" s="63" t="s">
        <v>38</v>
      </c>
      <c r="C256" s="63" t="s">
        <v>441</v>
      </c>
      <c r="D256" s="63"/>
      <c r="E256" s="68" t="s">
        <v>286</v>
      </c>
      <c r="F256" s="105">
        <f>F258+F257</f>
        <v>1568673</v>
      </c>
      <c r="G256" s="105">
        <f>G258+G257</f>
        <v>0</v>
      </c>
      <c r="H256" s="65">
        <f t="shared" si="29"/>
        <v>0</v>
      </c>
    </row>
    <row r="257" spans="1:8" s="12" customFormat="1" ht="39" customHeight="1">
      <c r="A257" s="80" t="s">
        <v>75</v>
      </c>
      <c r="B257" s="63" t="s">
        <v>38</v>
      </c>
      <c r="C257" s="63" t="s">
        <v>441</v>
      </c>
      <c r="D257" s="63" t="s">
        <v>605</v>
      </c>
      <c r="E257" s="68" t="s">
        <v>606</v>
      </c>
      <c r="F257" s="167">
        <v>1168673</v>
      </c>
      <c r="G257" s="167">
        <v>0</v>
      </c>
      <c r="H257" s="65">
        <f t="shared" si="29"/>
        <v>0</v>
      </c>
    </row>
    <row r="258" spans="1:8" s="12" customFormat="1" ht="66.75" customHeight="1">
      <c r="A258" s="80" t="s">
        <v>76</v>
      </c>
      <c r="B258" s="63" t="s">
        <v>38</v>
      </c>
      <c r="C258" s="63" t="s">
        <v>441</v>
      </c>
      <c r="D258" s="63" t="s">
        <v>764</v>
      </c>
      <c r="E258" s="68" t="s">
        <v>227</v>
      </c>
      <c r="F258" s="167">
        <v>400000</v>
      </c>
      <c r="G258" s="167">
        <v>0</v>
      </c>
      <c r="H258" s="65">
        <f t="shared" si="29"/>
        <v>0</v>
      </c>
    </row>
    <row r="259" spans="1:8" s="12" customFormat="1" ht="55.5" customHeight="1">
      <c r="A259" s="80" t="s">
        <v>78</v>
      </c>
      <c r="B259" s="63" t="s">
        <v>38</v>
      </c>
      <c r="C259" s="63" t="s">
        <v>1071</v>
      </c>
      <c r="D259" s="63"/>
      <c r="E259" s="68" t="s">
        <v>1070</v>
      </c>
      <c r="F259" s="105">
        <f t="shared" ref="F259:G261" si="32">F260</f>
        <v>1039192</v>
      </c>
      <c r="G259" s="105">
        <f t="shared" si="32"/>
        <v>0</v>
      </c>
      <c r="H259" s="65">
        <f t="shared" si="29"/>
        <v>0</v>
      </c>
    </row>
    <row r="260" spans="1:8" s="12" customFormat="1" ht="55.5" customHeight="1">
      <c r="A260" s="80" t="s">
        <v>81</v>
      </c>
      <c r="B260" s="63" t="s">
        <v>38</v>
      </c>
      <c r="C260" s="63" t="s">
        <v>1073</v>
      </c>
      <c r="D260" s="63"/>
      <c r="E260" s="68" t="s">
        <v>1072</v>
      </c>
      <c r="F260" s="105">
        <f t="shared" si="32"/>
        <v>1039192</v>
      </c>
      <c r="G260" s="105">
        <f t="shared" si="32"/>
        <v>0</v>
      </c>
      <c r="H260" s="65">
        <f t="shared" si="29"/>
        <v>0</v>
      </c>
    </row>
    <row r="261" spans="1:8" s="12" customFormat="1" ht="41.25" customHeight="1">
      <c r="A261" s="80" t="s">
        <v>84</v>
      </c>
      <c r="B261" s="63" t="s">
        <v>38</v>
      </c>
      <c r="C261" s="63" t="s">
        <v>1075</v>
      </c>
      <c r="D261" s="63"/>
      <c r="E261" s="68" t="s">
        <v>1074</v>
      </c>
      <c r="F261" s="105">
        <f t="shared" si="32"/>
        <v>1039192</v>
      </c>
      <c r="G261" s="105">
        <f t="shared" si="32"/>
        <v>0</v>
      </c>
      <c r="H261" s="65">
        <f t="shared" si="29"/>
        <v>0</v>
      </c>
    </row>
    <row r="262" spans="1:8" s="12" customFormat="1" ht="36" customHeight="1">
      <c r="A262" s="80" t="s">
        <v>87</v>
      </c>
      <c r="B262" s="63" t="s">
        <v>38</v>
      </c>
      <c r="C262" s="63" t="s">
        <v>1075</v>
      </c>
      <c r="D262" s="63" t="s">
        <v>605</v>
      </c>
      <c r="E262" s="68" t="s">
        <v>12</v>
      </c>
      <c r="F262" s="167">
        <v>1039192</v>
      </c>
      <c r="G262" s="167">
        <v>0</v>
      </c>
      <c r="H262" s="65">
        <f t="shared" si="29"/>
        <v>0</v>
      </c>
    </row>
    <row r="263" spans="1:8" s="12" customFormat="1" ht="36" customHeight="1">
      <c r="A263" s="80" t="s">
        <v>88</v>
      </c>
      <c r="B263" s="63" t="s">
        <v>38</v>
      </c>
      <c r="C263" s="63" t="s">
        <v>395</v>
      </c>
      <c r="D263" s="63"/>
      <c r="E263" s="68" t="s">
        <v>594</v>
      </c>
      <c r="F263" s="158">
        <f>F264</f>
        <v>2183501.7000000002</v>
      </c>
      <c r="G263" s="158">
        <f>G264</f>
        <v>0</v>
      </c>
      <c r="H263" s="65">
        <f t="shared" si="29"/>
        <v>0</v>
      </c>
    </row>
    <row r="264" spans="1:8" s="12" customFormat="1" ht="43.5" customHeight="1">
      <c r="A264" s="80" t="s">
        <v>89</v>
      </c>
      <c r="B264" s="63" t="s">
        <v>38</v>
      </c>
      <c r="C264" s="63" t="s">
        <v>1079</v>
      </c>
      <c r="D264" s="63"/>
      <c r="E264" s="68" t="s">
        <v>1078</v>
      </c>
      <c r="F264" s="158">
        <f>F265</f>
        <v>2183501.7000000002</v>
      </c>
      <c r="G264" s="158">
        <f>G265</f>
        <v>0</v>
      </c>
      <c r="H264" s="65">
        <f t="shared" si="29"/>
        <v>0</v>
      </c>
    </row>
    <row r="265" spans="1:8" s="12" customFormat="1" ht="38.25" customHeight="1">
      <c r="A265" s="80" t="s">
        <v>90</v>
      </c>
      <c r="B265" s="63" t="s">
        <v>38</v>
      </c>
      <c r="C265" s="63" t="s">
        <v>1079</v>
      </c>
      <c r="D265" s="63" t="s">
        <v>621</v>
      </c>
      <c r="E265" s="68" t="s">
        <v>846</v>
      </c>
      <c r="F265" s="167">
        <v>2183501.7000000002</v>
      </c>
      <c r="G265" s="167">
        <v>0</v>
      </c>
      <c r="H265" s="65">
        <f t="shared" si="29"/>
        <v>0</v>
      </c>
    </row>
    <row r="266" spans="1:8" s="12" customFormat="1" ht="35.25" customHeight="1">
      <c r="A266" s="80" t="s">
        <v>91</v>
      </c>
      <c r="B266" s="60" t="s">
        <v>922</v>
      </c>
      <c r="C266" s="60"/>
      <c r="D266" s="60"/>
      <c r="E266" s="72" t="s">
        <v>921</v>
      </c>
      <c r="F266" s="106">
        <f>F267</f>
        <v>558000</v>
      </c>
      <c r="G266" s="106">
        <f>G267</f>
        <v>138240</v>
      </c>
      <c r="H266" s="62">
        <f t="shared" ref="H266:H329" si="33">G266/F266*100</f>
        <v>24.774193548387096</v>
      </c>
    </row>
    <row r="267" spans="1:8" s="12" customFormat="1" ht="29.25" customHeight="1">
      <c r="A267" s="80" t="s">
        <v>92</v>
      </c>
      <c r="B267" s="63" t="s">
        <v>922</v>
      </c>
      <c r="C267" s="63" t="s">
        <v>395</v>
      </c>
      <c r="D267" s="63"/>
      <c r="E267" s="64" t="s">
        <v>594</v>
      </c>
      <c r="F267" s="79">
        <f>F270+F268</f>
        <v>558000</v>
      </c>
      <c r="G267" s="79">
        <f>G270+G268</f>
        <v>138240</v>
      </c>
      <c r="H267" s="65">
        <f t="shared" si="33"/>
        <v>24.774193548387096</v>
      </c>
    </row>
    <row r="268" spans="1:8" s="12" customFormat="1" ht="76.5" customHeight="1">
      <c r="A268" s="80" t="s">
        <v>93</v>
      </c>
      <c r="B268" s="63" t="s">
        <v>922</v>
      </c>
      <c r="C268" s="63" t="s">
        <v>1081</v>
      </c>
      <c r="D268" s="63"/>
      <c r="E268" s="64" t="s">
        <v>1080</v>
      </c>
      <c r="F268" s="79">
        <f>F269</f>
        <v>300000</v>
      </c>
      <c r="G268" s="79">
        <f>G269</f>
        <v>138240</v>
      </c>
      <c r="H268" s="65">
        <f t="shared" si="33"/>
        <v>46.08</v>
      </c>
    </row>
    <row r="269" spans="1:8" s="12" customFormat="1" ht="39.75" customHeight="1">
      <c r="A269" s="80" t="s">
        <v>94</v>
      </c>
      <c r="B269" s="63" t="s">
        <v>922</v>
      </c>
      <c r="C269" s="63" t="s">
        <v>1081</v>
      </c>
      <c r="D269" s="63" t="s">
        <v>605</v>
      </c>
      <c r="E269" s="64" t="s">
        <v>12</v>
      </c>
      <c r="F269" s="167">
        <v>300000</v>
      </c>
      <c r="G269" s="167">
        <v>138240</v>
      </c>
      <c r="H269" s="65">
        <f t="shared" si="33"/>
        <v>46.08</v>
      </c>
    </row>
    <row r="270" spans="1:8" s="12" customFormat="1" ht="88.5" customHeight="1">
      <c r="A270" s="80" t="s">
        <v>95</v>
      </c>
      <c r="B270" s="63" t="s">
        <v>922</v>
      </c>
      <c r="C270" s="63" t="s">
        <v>442</v>
      </c>
      <c r="D270" s="63"/>
      <c r="E270" s="68" t="s">
        <v>77</v>
      </c>
      <c r="F270" s="79">
        <f t="shared" ref="F270:G270" si="34">F271</f>
        <v>258000</v>
      </c>
      <c r="G270" s="79">
        <f t="shared" si="34"/>
        <v>0</v>
      </c>
      <c r="H270" s="65">
        <f t="shared" si="33"/>
        <v>0</v>
      </c>
    </row>
    <row r="271" spans="1:8" s="12" customFormat="1" ht="47.25" customHeight="1">
      <c r="A271" s="80" t="s">
        <v>97</v>
      </c>
      <c r="B271" s="63" t="s">
        <v>922</v>
      </c>
      <c r="C271" s="63" t="s">
        <v>442</v>
      </c>
      <c r="D271" s="63" t="s">
        <v>605</v>
      </c>
      <c r="E271" s="68" t="s">
        <v>12</v>
      </c>
      <c r="F271" s="167">
        <v>258000</v>
      </c>
      <c r="G271" s="167">
        <v>0</v>
      </c>
      <c r="H271" s="65">
        <f t="shared" si="33"/>
        <v>0</v>
      </c>
    </row>
    <row r="272" spans="1:8" s="12" customFormat="1" ht="33" customHeight="1">
      <c r="A272" s="80" t="s">
        <v>98</v>
      </c>
      <c r="B272" s="60" t="s">
        <v>82</v>
      </c>
      <c r="C272" s="60"/>
      <c r="D272" s="60"/>
      <c r="E272" s="61" t="s">
        <v>83</v>
      </c>
      <c r="F272" s="62">
        <f t="shared" ref="F272:G274" si="35">F273</f>
        <v>1440000</v>
      </c>
      <c r="G272" s="62">
        <f t="shared" si="35"/>
        <v>300000</v>
      </c>
      <c r="H272" s="62">
        <f t="shared" si="33"/>
        <v>20.833333333333336</v>
      </c>
    </row>
    <row r="273" spans="1:8" s="12" customFormat="1" ht="31.5" customHeight="1">
      <c r="A273" s="80" t="s">
        <v>100</v>
      </c>
      <c r="B273" s="60" t="s">
        <v>85</v>
      </c>
      <c r="C273" s="60"/>
      <c r="D273" s="60"/>
      <c r="E273" s="61" t="s">
        <v>86</v>
      </c>
      <c r="F273" s="62">
        <f t="shared" si="35"/>
        <v>1440000</v>
      </c>
      <c r="G273" s="62">
        <f t="shared" si="35"/>
        <v>300000</v>
      </c>
      <c r="H273" s="62">
        <f t="shared" si="33"/>
        <v>20.833333333333336</v>
      </c>
    </row>
    <row r="274" spans="1:8" s="12" customFormat="1" ht="63.75" customHeight="1">
      <c r="A274" s="80" t="s">
        <v>101</v>
      </c>
      <c r="B274" s="63" t="s">
        <v>85</v>
      </c>
      <c r="C274" s="63" t="s">
        <v>417</v>
      </c>
      <c r="D274" s="63"/>
      <c r="E274" s="64" t="s">
        <v>1028</v>
      </c>
      <c r="F274" s="65">
        <f t="shared" si="35"/>
        <v>1440000</v>
      </c>
      <c r="G274" s="65">
        <f t="shared" si="35"/>
        <v>300000</v>
      </c>
      <c r="H274" s="65">
        <f t="shared" si="33"/>
        <v>20.833333333333336</v>
      </c>
    </row>
    <row r="275" spans="1:8" s="12" customFormat="1" ht="49.5" customHeight="1">
      <c r="A275" s="80" t="s">
        <v>102</v>
      </c>
      <c r="B275" s="63" t="s">
        <v>85</v>
      </c>
      <c r="C275" s="63" t="s">
        <v>443</v>
      </c>
      <c r="D275" s="63"/>
      <c r="E275" s="64" t="s">
        <v>150</v>
      </c>
      <c r="F275" s="105">
        <f>F278+F280+F282+F284+F276</f>
        <v>1440000</v>
      </c>
      <c r="G275" s="105">
        <f>G278+G280+G282+G284+G276</f>
        <v>300000</v>
      </c>
      <c r="H275" s="65">
        <f t="shared" si="33"/>
        <v>20.833333333333336</v>
      </c>
    </row>
    <row r="276" spans="1:8" s="12" customFormat="1" ht="32.25" customHeight="1">
      <c r="A276" s="80" t="s">
        <v>103</v>
      </c>
      <c r="B276" s="63" t="s">
        <v>85</v>
      </c>
      <c r="C276" s="63" t="s">
        <v>948</v>
      </c>
      <c r="D276" s="63"/>
      <c r="E276" s="64" t="s">
        <v>947</v>
      </c>
      <c r="F276" s="105">
        <f>F277</f>
        <v>100000</v>
      </c>
      <c r="G276" s="105">
        <f>G277</f>
        <v>0</v>
      </c>
      <c r="H276" s="65">
        <f t="shared" si="33"/>
        <v>0</v>
      </c>
    </row>
    <row r="277" spans="1:8" s="12" customFormat="1" ht="46.5" customHeight="1">
      <c r="A277" s="80" t="s">
        <v>106</v>
      </c>
      <c r="B277" s="63" t="s">
        <v>85</v>
      </c>
      <c r="C277" s="63" t="s">
        <v>948</v>
      </c>
      <c r="D277" s="63" t="s">
        <v>605</v>
      </c>
      <c r="E277" s="68" t="s">
        <v>606</v>
      </c>
      <c r="F277" s="167">
        <v>100000</v>
      </c>
      <c r="G277" s="167">
        <v>0</v>
      </c>
      <c r="H277" s="65">
        <f t="shared" si="33"/>
        <v>0</v>
      </c>
    </row>
    <row r="278" spans="1:8" s="12" customFormat="1" ht="32.25" customHeight="1">
      <c r="A278" s="80" t="s">
        <v>109</v>
      </c>
      <c r="B278" s="63" t="s">
        <v>85</v>
      </c>
      <c r="C278" s="63" t="s">
        <v>838</v>
      </c>
      <c r="D278" s="63"/>
      <c r="E278" s="68" t="s">
        <v>837</v>
      </c>
      <c r="F278" s="105">
        <f>F279</f>
        <v>1200000</v>
      </c>
      <c r="G278" s="105">
        <f>G279</f>
        <v>300000</v>
      </c>
      <c r="H278" s="65">
        <f t="shared" si="33"/>
        <v>25</v>
      </c>
    </row>
    <row r="279" spans="1:8" s="12" customFormat="1" ht="36.75" customHeight="1">
      <c r="A279" s="80" t="s">
        <v>110</v>
      </c>
      <c r="B279" s="63" t="s">
        <v>85</v>
      </c>
      <c r="C279" s="63" t="s">
        <v>838</v>
      </c>
      <c r="D279" s="63" t="s">
        <v>605</v>
      </c>
      <c r="E279" s="68" t="s">
        <v>606</v>
      </c>
      <c r="F279" s="167">
        <v>1200000</v>
      </c>
      <c r="G279" s="167">
        <v>300000</v>
      </c>
      <c r="H279" s="65">
        <f t="shared" si="33"/>
        <v>25</v>
      </c>
    </row>
    <row r="280" spans="1:8" s="12" customFormat="1" ht="42" customHeight="1">
      <c r="A280" s="80" t="s">
        <v>112</v>
      </c>
      <c r="B280" s="63" t="s">
        <v>85</v>
      </c>
      <c r="C280" s="63" t="s">
        <v>444</v>
      </c>
      <c r="D280" s="63"/>
      <c r="E280" s="64" t="s">
        <v>96</v>
      </c>
      <c r="F280" s="105">
        <f>F281</f>
        <v>30000</v>
      </c>
      <c r="G280" s="105">
        <f>G281</f>
        <v>0</v>
      </c>
      <c r="H280" s="65">
        <f t="shared" si="33"/>
        <v>0</v>
      </c>
    </row>
    <row r="281" spans="1:8" s="12" customFormat="1" ht="43.5" customHeight="1">
      <c r="A281" s="80" t="s">
        <v>114</v>
      </c>
      <c r="B281" s="63" t="s">
        <v>85</v>
      </c>
      <c r="C281" s="63" t="s">
        <v>444</v>
      </c>
      <c r="D281" s="63" t="s">
        <v>605</v>
      </c>
      <c r="E281" s="68" t="s">
        <v>606</v>
      </c>
      <c r="F281" s="167">
        <v>30000</v>
      </c>
      <c r="G281" s="167">
        <v>0</v>
      </c>
      <c r="H281" s="65">
        <f t="shared" si="33"/>
        <v>0</v>
      </c>
    </row>
    <row r="282" spans="1:8" s="12" customFormat="1" ht="35.25" customHeight="1">
      <c r="A282" s="80" t="s">
        <v>115</v>
      </c>
      <c r="B282" s="63" t="s">
        <v>85</v>
      </c>
      <c r="C282" s="63" t="s">
        <v>445</v>
      </c>
      <c r="D282" s="63"/>
      <c r="E282" s="64" t="s">
        <v>99</v>
      </c>
      <c r="F282" s="105">
        <f>F283</f>
        <v>10000</v>
      </c>
      <c r="G282" s="105">
        <f>G283</f>
        <v>0</v>
      </c>
      <c r="H282" s="65">
        <f t="shared" si="33"/>
        <v>0</v>
      </c>
    </row>
    <row r="283" spans="1:8" s="12" customFormat="1" ht="37.5" customHeight="1">
      <c r="A283" s="80" t="s">
        <v>116</v>
      </c>
      <c r="B283" s="63" t="s">
        <v>85</v>
      </c>
      <c r="C283" s="63" t="s">
        <v>445</v>
      </c>
      <c r="D283" s="63" t="s">
        <v>605</v>
      </c>
      <c r="E283" s="68" t="s">
        <v>12</v>
      </c>
      <c r="F283" s="167">
        <v>10000</v>
      </c>
      <c r="G283" s="167">
        <v>0</v>
      </c>
      <c r="H283" s="65">
        <f t="shared" si="33"/>
        <v>0</v>
      </c>
    </row>
    <row r="284" spans="1:8" s="12" customFormat="1" ht="41.25" customHeight="1">
      <c r="A284" s="80" t="s">
        <v>119</v>
      </c>
      <c r="B284" s="63" t="s">
        <v>85</v>
      </c>
      <c r="C284" s="63" t="s">
        <v>932</v>
      </c>
      <c r="D284" s="63"/>
      <c r="E284" s="68" t="s">
        <v>892</v>
      </c>
      <c r="F284" s="105">
        <f>F285</f>
        <v>100000</v>
      </c>
      <c r="G284" s="105">
        <f>G285</f>
        <v>0</v>
      </c>
      <c r="H284" s="65">
        <f t="shared" si="33"/>
        <v>0</v>
      </c>
    </row>
    <row r="285" spans="1:8" s="12" customFormat="1" ht="38.25" customHeight="1">
      <c r="A285" s="80" t="s">
        <v>120</v>
      </c>
      <c r="B285" s="63" t="s">
        <v>85</v>
      </c>
      <c r="C285" s="63" t="s">
        <v>932</v>
      </c>
      <c r="D285" s="63" t="s">
        <v>605</v>
      </c>
      <c r="E285" s="68" t="s">
        <v>12</v>
      </c>
      <c r="F285" s="167">
        <v>100000</v>
      </c>
      <c r="G285" s="167">
        <v>0</v>
      </c>
      <c r="H285" s="65">
        <f t="shared" si="33"/>
        <v>0</v>
      </c>
    </row>
    <row r="286" spans="1:8" s="12" customFormat="1" ht="27" customHeight="1">
      <c r="A286" s="80" t="s">
        <v>121</v>
      </c>
      <c r="B286" s="60" t="s">
        <v>104</v>
      </c>
      <c r="C286" s="60"/>
      <c r="D286" s="60"/>
      <c r="E286" s="61" t="s">
        <v>105</v>
      </c>
      <c r="F286" s="62">
        <f>F287+F297+F331+F345+F365</f>
        <v>459978451.62</v>
      </c>
      <c r="G286" s="62">
        <f>G287+G297+G331+G345+G365</f>
        <v>103140943.90000001</v>
      </c>
      <c r="H286" s="62">
        <f t="shared" si="33"/>
        <v>22.422994715675809</v>
      </c>
    </row>
    <row r="287" spans="1:8" s="12" customFormat="1" ht="30.75" customHeight="1">
      <c r="A287" s="80" t="s">
        <v>122</v>
      </c>
      <c r="B287" s="60" t="s">
        <v>107</v>
      </c>
      <c r="C287" s="60"/>
      <c r="D287" s="60"/>
      <c r="E287" s="61" t="s">
        <v>108</v>
      </c>
      <c r="F287" s="62">
        <f>F288</f>
        <v>125685938</v>
      </c>
      <c r="G287" s="62">
        <f>G288</f>
        <v>28935000</v>
      </c>
      <c r="H287" s="62">
        <f t="shared" si="33"/>
        <v>23.021668502008556</v>
      </c>
    </row>
    <row r="288" spans="1:8" s="12" customFormat="1" ht="36.75" customHeight="1">
      <c r="A288" s="80" t="s">
        <v>123</v>
      </c>
      <c r="B288" s="63" t="s">
        <v>107</v>
      </c>
      <c r="C288" s="63" t="s">
        <v>456</v>
      </c>
      <c r="D288" s="60"/>
      <c r="E288" s="64" t="s">
        <v>171</v>
      </c>
      <c r="F288" s="65">
        <f>F289</f>
        <v>125685938</v>
      </c>
      <c r="G288" s="65">
        <f>G289</f>
        <v>28935000</v>
      </c>
      <c r="H288" s="65">
        <f t="shared" si="33"/>
        <v>23.021668502008556</v>
      </c>
    </row>
    <row r="289" spans="1:8" s="12" customFormat="1" ht="34.5" customHeight="1">
      <c r="A289" s="80" t="s">
        <v>125</v>
      </c>
      <c r="B289" s="63" t="s">
        <v>107</v>
      </c>
      <c r="C289" s="63" t="s">
        <v>457</v>
      </c>
      <c r="D289" s="60"/>
      <c r="E289" s="64" t="s">
        <v>111</v>
      </c>
      <c r="F289" s="65">
        <f>F290+F292</f>
        <v>125685938</v>
      </c>
      <c r="G289" s="65">
        <f>G290+G292</f>
        <v>28935000</v>
      </c>
      <c r="H289" s="65">
        <f t="shared" si="33"/>
        <v>23.021668502008556</v>
      </c>
    </row>
    <row r="290" spans="1:8" s="12" customFormat="1" ht="65.25" customHeight="1">
      <c r="A290" s="80" t="s">
        <v>127</v>
      </c>
      <c r="B290" s="63" t="s">
        <v>107</v>
      </c>
      <c r="C290" s="63" t="s">
        <v>458</v>
      </c>
      <c r="D290" s="63"/>
      <c r="E290" s="64" t="s">
        <v>113</v>
      </c>
      <c r="F290" s="105">
        <f>F291</f>
        <v>41837938</v>
      </c>
      <c r="G290" s="105">
        <f>G291</f>
        <v>8906000</v>
      </c>
      <c r="H290" s="65">
        <f t="shared" si="33"/>
        <v>21.286899942344196</v>
      </c>
    </row>
    <row r="291" spans="1:8" s="12" customFormat="1" ht="29.25" customHeight="1">
      <c r="A291" s="80" t="s">
        <v>366</v>
      </c>
      <c r="B291" s="63" t="s">
        <v>107</v>
      </c>
      <c r="C291" s="63" t="s">
        <v>458</v>
      </c>
      <c r="D291" s="63" t="s">
        <v>251</v>
      </c>
      <c r="E291" s="64" t="s">
        <v>252</v>
      </c>
      <c r="F291" s="167">
        <v>41837938</v>
      </c>
      <c r="G291" s="167">
        <v>8906000</v>
      </c>
      <c r="H291" s="65">
        <f t="shared" si="33"/>
        <v>21.286899942344196</v>
      </c>
    </row>
    <row r="292" spans="1:8" s="12" customFormat="1" ht="71.25" customHeight="1">
      <c r="A292" s="80" t="s">
        <v>367</v>
      </c>
      <c r="B292" s="63" t="s">
        <v>107</v>
      </c>
      <c r="C292" s="63" t="s">
        <v>459</v>
      </c>
      <c r="D292" s="63"/>
      <c r="E292" s="64" t="s">
        <v>124</v>
      </c>
      <c r="F292" s="105">
        <f>F293+F295</f>
        <v>83848000</v>
      </c>
      <c r="G292" s="105">
        <f t="shared" ref="G292" si="36">G293+G295</f>
        <v>20029000</v>
      </c>
      <c r="H292" s="65">
        <f t="shared" si="33"/>
        <v>23.88727220685049</v>
      </c>
    </row>
    <row r="293" spans="1:8" s="12" customFormat="1" ht="105" customHeight="1">
      <c r="A293" s="80" t="s">
        <v>234</v>
      </c>
      <c r="B293" s="63" t="s">
        <v>107</v>
      </c>
      <c r="C293" s="63" t="s">
        <v>162</v>
      </c>
      <c r="D293" s="63"/>
      <c r="E293" s="64" t="s">
        <v>126</v>
      </c>
      <c r="F293" s="105">
        <f>F294</f>
        <v>82531000</v>
      </c>
      <c r="G293" s="105">
        <f t="shared" ref="G293" si="37">G294</f>
        <v>19700000</v>
      </c>
      <c r="H293" s="65">
        <f t="shared" si="33"/>
        <v>23.869818613611855</v>
      </c>
    </row>
    <row r="294" spans="1:8" s="12" customFormat="1" ht="28.5" customHeight="1">
      <c r="A294" s="80" t="s">
        <v>235</v>
      </c>
      <c r="B294" s="63" t="s">
        <v>107</v>
      </c>
      <c r="C294" s="63" t="s">
        <v>162</v>
      </c>
      <c r="D294" s="63" t="s">
        <v>251</v>
      </c>
      <c r="E294" s="64" t="s">
        <v>252</v>
      </c>
      <c r="F294" s="167">
        <v>82531000</v>
      </c>
      <c r="G294" s="167">
        <v>19700000</v>
      </c>
      <c r="H294" s="65">
        <f t="shared" si="33"/>
        <v>23.869818613611855</v>
      </c>
    </row>
    <row r="295" spans="1:8" s="12" customFormat="1" ht="96.75" customHeight="1">
      <c r="A295" s="80" t="s">
        <v>236</v>
      </c>
      <c r="B295" s="63" t="s">
        <v>107</v>
      </c>
      <c r="C295" s="63" t="s">
        <v>163</v>
      </c>
      <c r="D295" s="63"/>
      <c r="E295" s="64" t="s">
        <v>233</v>
      </c>
      <c r="F295" s="105">
        <f>F296</f>
        <v>1317000</v>
      </c>
      <c r="G295" s="105">
        <f>G296</f>
        <v>329000</v>
      </c>
      <c r="H295" s="65">
        <f t="shared" si="33"/>
        <v>24.981017463933181</v>
      </c>
    </row>
    <row r="296" spans="1:8" s="12" customFormat="1" ht="29.25" customHeight="1">
      <c r="A296" s="80" t="s">
        <v>238</v>
      </c>
      <c r="B296" s="63" t="s">
        <v>107</v>
      </c>
      <c r="C296" s="63" t="s">
        <v>163</v>
      </c>
      <c r="D296" s="63" t="s">
        <v>251</v>
      </c>
      <c r="E296" s="64" t="s">
        <v>252</v>
      </c>
      <c r="F296" s="167">
        <v>1317000</v>
      </c>
      <c r="G296" s="167">
        <v>329000</v>
      </c>
      <c r="H296" s="65">
        <f t="shared" si="33"/>
        <v>24.981017463933181</v>
      </c>
    </row>
    <row r="297" spans="1:8" s="12" customFormat="1" ht="33.75" customHeight="1">
      <c r="A297" s="80" t="s">
        <v>239</v>
      </c>
      <c r="B297" s="60" t="s">
        <v>242</v>
      </c>
      <c r="C297" s="60"/>
      <c r="D297" s="60"/>
      <c r="E297" s="61" t="s">
        <v>243</v>
      </c>
      <c r="F297" s="62">
        <f>F298</f>
        <v>237523079.69999999</v>
      </c>
      <c r="G297" s="62">
        <f>G298</f>
        <v>53343629</v>
      </c>
      <c r="H297" s="62">
        <f t="shared" si="33"/>
        <v>22.458292923523423</v>
      </c>
    </row>
    <row r="298" spans="1:8" s="12" customFormat="1" ht="32.25" customHeight="1">
      <c r="A298" s="80" t="s">
        <v>240</v>
      </c>
      <c r="B298" s="63" t="s">
        <v>242</v>
      </c>
      <c r="C298" s="63" t="s">
        <v>456</v>
      </c>
      <c r="D298" s="60"/>
      <c r="E298" s="64" t="s">
        <v>171</v>
      </c>
      <c r="F298" s="65">
        <f>F299+F328</f>
        <v>237523079.69999999</v>
      </c>
      <c r="G298" s="65">
        <f>G299+G328</f>
        <v>53343629</v>
      </c>
      <c r="H298" s="65">
        <f t="shared" si="33"/>
        <v>22.458292923523423</v>
      </c>
    </row>
    <row r="299" spans="1:8" s="12" customFormat="1" ht="42.75" customHeight="1">
      <c r="A299" s="80" t="s">
        <v>241</v>
      </c>
      <c r="B299" s="63" t="s">
        <v>242</v>
      </c>
      <c r="C299" s="63" t="s">
        <v>461</v>
      </c>
      <c r="D299" s="60"/>
      <c r="E299" s="64" t="s">
        <v>249</v>
      </c>
      <c r="F299" s="65">
        <f>F300+F303+F310+F319+F313+F316+F322+F325</f>
        <v>208820849.69999999</v>
      </c>
      <c r="G299" s="65">
        <f>G300+G303+G310+G319+G313+G316+G322+G325</f>
        <v>53343629</v>
      </c>
      <c r="H299" s="65">
        <f t="shared" si="33"/>
        <v>25.545164228876327</v>
      </c>
    </row>
    <row r="300" spans="1:8" s="12" customFormat="1" ht="57" customHeight="1">
      <c r="A300" s="80" t="s">
        <v>244</v>
      </c>
      <c r="B300" s="63" t="s">
        <v>242</v>
      </c>
      <c r="C300" s="63" t="s">
        <v>462</v>
      </c>
      <c r="D300" s="63"/>
      <c r="E300" s="64" t="s">
        <v>250</v>
      </c>
      <c r="F300" s="105">
        <f>SUM(F301:F302)</f>
        <v>53161977</v>
      </c>
      <c r="G300" s="105">
        <f t="shared" ref="G300" si="38">SUM(G301:G302)</f>
        <v>13183954</v>
      </c>
      <c r="H300" s="65">
        <f t="shared" si="33"/>
        <v>24.799593137779656</v>
      </c>
    </row>
    <row r="301" spans="1:8" s="12" customFormat="1" ht="30" customHeight="1">
      <c r="A301" s="80" t="s">
        <v>975</v>
      </c>
      <c r="B301" s="63" t="s">
        <v>242</v>
      </c>
      <c r="C301" s="63" t="s">
        <v>462</v>
      </c>
      <c r="D301" s="63" t="s">
        <v>117</v>
      </c>
      <c r="E301" s="64" t="s">
        <v>118</v>
      </c>
      <c r="F301" s="167">
        <v>19113285</v>
      </c>
      <c r="G301" s="167">
        <v>4313600</v>
      </c>
      <c r="H301" s="65">
        <f t="shared" si="33"/>
        <v>22.568595612946702</v>
      </c>
    </row>
    <row r="302" spans="1:8" s="12" customFormat="1" ht="28.5" customHeight="1">
      <c r="A302" s="80" t="s">
        <v>976</v>
      </c>
      <c r="B302" s="63" t="s">
        <v>242</v>
      </c>
      <c r="C302" s="63" t="s">
        <v>462</v>
      </c>
      <c r="D302" s="63" t="s">
        <v>251</v>
      </c>
      <c r="E302" s="64" t="s">
        <v>252</v>
      </c>
      <c r="F302" s="167">
        <v>34048692</v>
      </c>
      <c r="G302" s="167">
        <v>8870354</v>
      </c>
      <c r="H302" s="65">
        <f t="shared" si="33"/>
        <v>26.051966988922803</v>
      </c>
    </row>
    <row r="303" spans="1:8" s="12" customFormat="1" ht="108.75" customHeight="1">
      <c r="A303" s="80" t="s">
        <v>977</v>
      </c>
      <c r="B303" s="63" t="s">
        <v>242</v>
      </c>
      <c r="C303" s="63" t="s">
        <v>185</v>
      </c>
      <c r="D303" s="63"/>
      <c r="E303" s="64" t="s">
        <v>253</v>
      </c>
      <c r="F303" s="105">
        <f>F304+F307</f>
        <v>123314000</v>
      </c>
      <c r="G303" s="105">
        <f t="shared" ref="G303" si="39">G304+G307</f>
        <v>30501000</v>
      </c>
      <c r="H303" s="65">
        <f t="shared" si="33"/>
        <v>24.73441782765947</v>
      </c>
    </row>
    <row r="304" spans="1:8" s="12" customFormat="1" ht="126" customHeight="1">
      <c r="A304" s="80" t="s">
        <v>978</v>
      </c>
      <c r="B304" s="63" t="s">
        <v>242</v>
      </c>
      <c r="C304" s="63" t="s">
        <v>164</v>
      </c>
      <c r="D304" s="63"/>
      <c r="E304" s="64" t="s">
        <v>254</v>
      </c>
      <c r="F304" s="105">
        <f>SUM(F305:F306)</f>
        <v>116510000</v>
      </c>
      <c r="G304" s="105">
        <f t="shared" ref="G304" si="40">SUM(G305:G306)</f>
        <v>28800000</v>
      </c>
      <c r="H304" s="65">
        <f t="shared" si="33"/>
        <v>24.718908248219037</v>
      </c>
    </row>
    <row r="305" spans="1:8" s="12" customFormat="1" ht="30.75" customHeight="1">
      <c r="A305" s="80" t="s">
        <v>979</v>
      </c>
      <c r="B305" s="63" t="s">
        <v>242</v>
      </c>
      <c r="C305" s="63" t="s">
        <v>164</v>
      </c>
      <c r="D305" s="63" t="s">
        <v>117</v>
      </c>
      <c r="E305" s="64" t="s">
        <v>118</v>
      </c>
      <c r="F305" s="167">
        <v>42149014</v>
      </c>
      <c r="G305" s="167">
        <v>10412000</v>
      </c>
      <c r="H305" s="65">
        <f t="shared" si="33"/>
        <v>24.70283171985945</v>
      </c>
    </row>
    <row r="306" spans="1:8" s="12" customFormat="1" ht="33" customHeight="1">
      <c r="A306" s="80" t="s">
        <v>980</v>
      </c>
      <c r="B306" s="63" t="s">
        <v>242</v>
      </c>
      <c r="C306" s="63" t="s">
        <v>164</v>
      </c>
      <c r="D306" s="63" t="s">
        <v>251</v>
      </c>
      <c r="E306" s="64" t="s">
        <v>252</v>
      </c>
      <c r="F306" s="167">
        <v>74360986</v>
      </c>
      <c r="G306" s="167">
        <v>18388000</v>
      </c>
      <c r="H306" s="65">
        <f t="shared" si="33"/>
        <v>24.728020685470739</v>
      </c>
    </row>
    <row r="307" spans="1:8" s="12" customFormat="1" ht="153.75" customHeight="1">
      <c r="A307" s="80" t="s">
        <v>981</v>
      </c>
      <c r="B307" s="63" t="s">
        <v>242</v>
      </c>
      <c r="C307" s="63" t="s">
        <v>152</v>
      </c>
      <c r="D307" s="63"/>
      <c r="E307" s="64" t="s">
        <v>258</v>
      </c>
      <c r="F307" s="105">
        <f>SUM(F308:F309)</f>
        <v>6804000</v>
      </c>
      <c r="G307" s="105">
        <f t="shared" ref="G307" si="41">SUM(G308:G309)</f>
        <v>1701000</v>
      </c>
      <c r="H307" s="65">
        <f t="shared" si="33"/>
        <v>25</v>
      </c>
    </row>
    <row r="308" spans="1:8" s="12" customFormat="1" ht="36" customHeight="1">
      <c r="A308" s="80" t="s">
        <v>982</v>
      </c>
      <c r="B308" s="63" t="s">
        <v>242</v>
      </c>
      <c r="C308" s="63" t="s">
        <v>152</v>
      </c>
      <c r="D308" s="63" t="s">
        <v>117</v>
      </c>
      <c r="E308" s="64" t="s">
        <v>118</v>
      </c>
      <c r="F308" s="167">
        <v>2502879</v>
      </c>
      <c r="G308" s="167">
        <v>620000</v>
      </c>
      <c r="H308" s="65">
        <f t="shared" si="33"/>
        <v>24.771473171495707</v>
      </c>
    </row>
    <row r="309" spans="1:8" s="12" customFormat="1" ht="32.25" customHeight="1">
      <c r="A309" s="80" t="s">
        <v>983</v>
      </c>
      <c r="B309" s="63" t="s">
        <v>242</v>
      </c>
      <c r="C309" s="63" t="s">
        <v>152</v>
      </c>
      <c r="D309" s="63" t="s">
        <v>251</v>
      </c>
      <c r="E309" s="64" t="s">
        <v>252</v>
      </c>
      <c r="F309" s="167">
        <v>4301121</v>
      </c>
      <c r="G309" s="167">
        <v>1081000</v>
      </c>
      <c r="H309" s="65">
        <f t="shared" si="33"/>
        <v>25.132982773560659</v>
      </c>
    </row>
    <row r="310" spans="1:8" ht="46.5" customHeight="1">
      <c r="A310" s="80" t="s">
        <v>984</v>
      </c>
      <c r="B310" s="63" t="s">
        <v>242</v>
      </c>
      <c r="C310" s="63" t="s">
        <v>840</v>
      </c>
      <c r="D310" s="63"/>
      <c r="E310" s="64" t="s">
        <v>839</v>
      </c>
      <c r="F310" s="65">
        <f>F311+F312</f>
        <v>170000</v>
      </c>
      <c r="G310" s="65">
        <f t="shared" ref="G310" si="42">G311+G312</f>
        <v>0</v>
      </c>
      <c r="H310" s="65">
        <f t="shared" si="33"/>
        <v>0</v>
      </c>
    </row>
    <row r="311" spans="1:8" ht="31.5" customHeight="1">
      <c r="A311" s="80" t="s">
        <v>985</v>
      </c>
      <c r="B311" s="63" t="s">
        <v>242</v>
      </c>
      <c r="C311" s="63" t="s">
        <v>840</v>
      </c>
      <c r="D311" s="63" t="s">
        <v>117</v>
      </c>
      <c r="E311" s="64" t="s">
        <v>118</v>
      </c>
      <c r="F311" s="167">
        <v>120000</v>
      </c>
      <c r="G311" s="167">
        <v>0</v>
      </c>
      <c r="H311" s="65">
        <f t="shared" si="33"/>
        <v>0</v>
      </c>
    </row>
    <row r="312" spans="1:8" ht="26.25" customHeight="1">
      <c r="A312" s="80" t="s">
        <v>986</v>
      </c>
      <c r="B312" s="63" t="s">
        <v>242</v>
      </c>
      <c r="C312" s="63" t="s">
        <v>840</v>
      </c>
      <c r="D312" s="63" t="s">
        <v>251</v>
      </c>
      <c r="E312" s="64" t="s">
        <v>252</v>
      </c>
      <c r="F312" s="167">
        <v>50000</v>
      </c>
      <c r="G312" s="167">
        <v>0</v>
      </c>
      <c r="H312" s="65">
        <f t="shared" si="33"/>
        <v>0</v>
      </c>
    </row>
    <row r="313" spans="1:8" ht="56.25" customHeight="1">
      <c r="A313" s="80" t="s">
        <v>987</v>
      </c>
      <c r="B313" s="63" t="s">
        <v>242</v>
      </c>
      <c r="C313" s="63" t="s">
        <v>860</v>
      </c>
      <c r="D313" s="63"/>
      <c r="E313" s="64" t="s">
        <v>859</v>
      </c>
      <c r="F313" s="65">
        <f>SUM(F314:F315)</f>
        <v>12777172.699999999</v>
      </c>
      <c r="G313" s="65">
        <f t="shared" ref="G313" si="43">SUM(G314:G315)</f>
        <v>6306600</v>
      </c>
      <c r="H313" s="65">
        <f t="shared" si="33"/>
        <v>49.358337310412971</v>
      </c>
    </row>
    <row r="314" spans="1:8" ht="27.75" customHeight="1">
      <c r="A314" s="80" t="s">
        <v>255</v>
      </c>
      <c r="B314" s="63" t="s">
        <v>242</v>
      </c>
      <c r="C314" s="63" t="s">
        <v>860</v>
      </c>
      <c r="D314" s="63" t="s">
        <v>117</v>
      </c>
      <c r="E314" s="64" t="s">
        <v>118</v>
      </c>
      <c r="F314" s="167">
        <v>5668627</v>
      </c>
      <c r="G314" s="167">
        <v>2322000</v>
      </c>
      <c r="H314" s="65">
        <f t="shared" si="33"/>
        <v>40.962300041967836</v>
      </c>
    </row>
    <row r="315" spans="1:8" ht="35.25" customHeight="1">
      <c r="A315" s="80" t="s">
        <v>256</v>
      </c>
      <c r="B315" s="63" t="s">
        <v>242</v>
      </c>
      <c r="C315" s="63" t="s">
        <v>860</v>
      </c>
      <c r="D315" s="63" t="s">
        <v>251</v>
      </c>
      <c r="E315" s="64" t="s">
        <v>252</v>
      </c>
      <c r="F315" s="167">
        <v>7108545.7000000002</v>
      </c>
      <c r="G315" s="167">
        <v>3984600</v>
      </c>
      <c r="H315" s="65">
        <f t="shared" si="33"/>
        <v>56.053659470740968</v>
      </c>
    </row>
    <row r="316" spans="1:8" ht="73.5" customHeight="1">
      <c r="A316" s="80" t="s">
        <v>257</v>
      </c>
      <c r="B316" s="63" t="s">
        <v>242</v>
      </c>
      <c r="C316" s="63" t="s">
        <v>862</v>
      </c>
      <c r="D316" s="63"/>
      <c r="E316" s="64" t="s">
        <v>861</v>
      </c>
      <c r="F316" s="65">
        <f>F317+F318</f>
        <v>10847700</v>
      </c>
      <c r="G316" s="65">
        <f t="shared" ref="G316" si="44">G317+G318</f>
        <v>1330075</v>
      </c>
      <c r="H316" s="65">
        <f t="shared" si="33"/>
        <v>12.261354941600523</v>
      </c>
    </row>
    <row r="317" spans="1:8" ht="33" customHeight="1">
      <c r="A317" s="80" t="s">
        <v>259</v>
      </c>
      <c r="B317" s="63" t="s">
        <v>242</v>
      </c>
      <c r="C317" s="63" t="s">
        <v>862</v>
      </c>
      <c r="D317" s="63" t="s">
        <v>117</v>
      </c>
      <c r="E317" s="64" t="s">
        <v>118</v>
      </c>
      <c r="F317" s="167">
        <v>3886995</v>
      </c>
      <c r="G317" s="167">
        <v>570000</v>
      </c>
      <c r="H317" s="65">
        <f t="shared" si="33"/>
        <v>14.664284363627944</v>
      </c>
    </row>
    <row r="318" spans="1:8" ht="30.75" customHeight="1">
      <c r="A318" s="80" t="s">
        <v>260</v>
      </c>
      <c r="B318" s="63" t="s">
        <v>242</v>
      </c>
      <c r="C318" s="63" t="s">
        <v>862</v>
      </c>
      <c r="D318" s="63" t="s">
        <v>251</v>
      </c>
      <c r="E318" s="64" t="s">
        <v>252</v>
      </c>
      <c r="F318" s="167">
        <v>6960705</v>
      </c>
      <c r="G318" s="167">
        <v>760075</v>
      </c>
      <c r="H318" s="65">
        <f t="shared" si="33"/>
        <v>10.919511744859177</v>
      </c>
    </row>
    <row r="319" spans="1:8" ht="53.25" customHeight="1">
      <c r="A319" s="80" t="s">
        <v>680</v>
      </c>
      <c r="B319" s="63" t="s">
        <v>242</v>
      </c>
      <c r="C319" s="63" t="s">
        <v>1093</v>
      </c>
      <c r="D319" s="63"/>
      <c r="E319" s="64" t="s">
        <v>853</v>
      </c>
      <c r="F319" s="105">
        <f>SUM(F320:F321)</f>
        <v>8085000</v>
      </c>
      <c r="G319" s="105">
        <f t="shared" ref="G319" si="45">SUM(G320:G321)</f>
        <v>2022000</v>
      </c>
      <c r="H319" s="65">
        <f t="shared" si="33"/>
        <v>25.009276437847866</v>
      </c>
    </row>
    <row r="320" spans="1:8" ht="34.5" customHeight="1">
      <c r="A320" s="80" t="s">
        <v>261</v>
      </c>
      <c r="B320" s="63" t="s">
        <v>242</v>
      </c>
      <c r="C320" s="63" t="s">
        <v>1093</v>
      </c>
      <c r="D320" s="63" t="s">
        <v>117</v>
      </c>
      <c r="E320" s="64" t="s">
        <v>118</v>
      </c>
      <c r="F320" s="167">
        <v>3323168</v>
      </c>
      <c r="G320" s="167">
        <v>830800</v>
      </c>
      <c r="H320" s="65">
        <f t="shared" si="33"/>
        <v>25.000240734142842</v>
      </c>
    </row>
    <row r="321" spans="1:8" ht="31.5" customHeight="1">
      <c r="A321" s="80" t="s">
        <v>368</v>
      </c>
      <c r="B321" s="63" t="s">
        <v>242</v>
      </c>
      <c r="C321" s="63" t="s">
        <v>1093</v>
      </c>
      <c r="D321" s="63" t="s">
        <v>251</v>
      </c>
      <c r="E321" s="64" t="s">
        <v>252</v>
      </c>
      <c r="F321" s="167">
        <v>4761832</v>
      </c>
      <c r="G321" s="167">
        <v>1191200</v>
      </c>
      <c r="H321" s="65">
        <f t="shared" si="33"/>
        <v>25.015582238096602</v>
      </c>
    </row>
    <row r="322" spans="1:8" ht="64.5" customHeight="1">
      <c r="A322" s="80" t="s">
        <v>369</v>
      </c>
      <c r="B322" s="63" t="s">
        <v>242</v>
      </c>
      <c r="C322" s="63" t="s">
        <v>1062</v>
      </c>
      <c r="D322" s="63"/>
      <c r="E322" s="64" t="s">
        <v>1063</v>
      </c>
      <c r="F322" s="65">
        <f>F323+F324</f>
        <v>346500</v>
      </c>
      <c r="G322" s="65">
        <f t="shared" ref="G322" si="46">G323+G324</f>
        <v>0</v>
      </c>
      <c r="H322" s="65">
        <f t="shared" si="33"/>
        <v>0</v>
      </c>
    </row>
    <row r="323" spans="1:8" ht="27.75" customHeight="1">
      <c r="A323" s="80" t="s">
        <v>370</v>
      </c>
      <c r="B323" s="63" t="s">
        <v>242</v>
      </c>
      <c r="C323" s="63" t="s">
        <v>1062</v>
      </c>
      <c r="D323" s="63" t="s">
        <v>117</v>
      </c>
      <c r="E323" s="64" t="s">
        <v>118</v>
      </c>
      <c r="F323" s="167">
        <v>241000</v>
      </c>
      <c r="G323" s="167">
        <v>0</v>
      </c>
      <c r="H323" s="65">
        <f t="shared" si="33"/>
        <v>0</v>
      </c>
    </row>
    <row r="324" spans="1:8" ht="30" customHeight="1">
      <c r="A324" s="80" t="s">
        <v>262</v>
      </c>
      <c r="B324" s="63" t="s">
        <v>242</v>
      </c>
      <c r="C324" s="63" t="s">
        <v>1062</v>
      </c>
      <c r="D324" s="63" t="s">
        <v>251</v>
      </c>
      <c r="E324" s="64" t="s">
        <v>252</v>
      </c>
      <c r="F324" s="167">
        <v>105500</v>
      </c>
      <c r="G324" s="167">
        <v>0</v>
      </c>
      <c r="H324" s="65">
        <f t="shared" si="33"/>
        <v>0</v>
      </c>
    </row>
    <row r="325" spans="1:8" ht="55.5" customHeight="1">
      <c r="A325" s="80" t="s">
        <v>263</v>
      </c>
      <c r="B325" s="63" t="s">
        <v>242</v>
      </c>
      <c r="C325" s="63" t="s">
        <v>1060</v>
      </c>
      <c r="D325" s="63"/>
      <c r="E325" s="64" t="s">
        <v>1061</v>
      </c>
      <c r="F325" s="65">
        <f t="shared" ref="F325:G325" si="47">F326+F327</f>
        <v>118500</v>
      </c>
      <c r="G325" s="65">
        <f t="shared" si="47"/>
        <v>0</v>
      </c>
      <c r="H325" s="65">
        <f t="shared" si="33"/>
        <v>0</v>
      </c>
    </row>
    <row r="326" spans="1:8" ht="27.75" customHeight="1">
      <c r="A326" s="80" t="s">
        <v>265</v>
      </c>
      <c r="B326" s="63" t="s">
        <v>242</v>
      </c>
      <c r="C326" s="63" t="s">
        <v>1060</v>
      </c>
      <c r="D326" s="63" t="s">
        <v>117</v>
      </c>
      <c r="E326" s="64" t="s">
        <v>118</v>
      </c>
      <c r="F326" s="65">
        <v>79000</v>
      </c>
      <c r="G326" s="65">
        <v>0</v>
      </c>
      <c r="H326" s="65">
        <f t="shared" si="33"/>
        <v>0</v>
      </c>
    </row>
    <row r="327" spans="1:8" ht="24.75" customHeight="1">
      <c r="A327" s="80" t="s">
        <v>266</v>
      </c>
      <c r="B327" s="63" t="s">
        <v>242</v>
      </c>
      <c r="C327" s="63" t="s">
        <v>1060</v>
      </c>
      <c r="D327" s="63" t="s">
        <v>251</v>
      </c>
      <c r="E327" s="64" t="s">
        <v>252</v>
      </c>
      <c r="F327" s="65">
        <v>39500</v>
      </c>
      <c r="G327" s="65">
        <v>0</v>
      </c>
      <c r="H327" s="65">
        <f t="shared" si="33"/>
        <v>0</v>
      </c>
    </row>
    <row r="328" spans="1:8" ht="54" customHeight="1">
      <c r="A328" s="80" t="s">
        <v>267</v>
      </c>
      <c r="B328" s="63" t="s">
        <v>242</v>
      </c>
      <c r="C328" s="63" t="s">
        <v>465</v>
      </c>
      <c r="D328" s="63"/>
      <c r="E328" s="64" t="s">
        <v>237</v>
      </c>
      <c r="F328" s="65">
        <f>F329</f>
        <v>28702230</v>
      </c>
      <c r="G328" s="65">
        <f t="shared" ref="G328:G329" si="48">G329</f>
        <v>0</v>
      </c>
      <c r="H328" s="65">
        <f t="shared" si="33"/>
        <v>0</v>
      </c>
    </row>
    <row r="329" spans="1:8" ht="81" customHeight="1">
      <c r="A329" s="80" t="s">
        <v>79</v>
      </c>
      <c r="B329" s="63" t="s">
        <v>242</v>
      </c>
      <c r="C329" s="63" t="s">
        <v>899</v>
      </c>
      <c r="D329" s="63"/>
      <c r="E329" s="64" t="s">
        <v>898</v>
      </c>
      <c r="F329" s="65">
        <f>F330</f>
        <v>28702230</v>
      </c>
      <c r="G329" s="65">
        <f t="shared" si="48"/>
        <v>0</v>
      </c>
      <c r="H329" s="65">
        <f t="shared" si="33"/>
        <v>0</v>
      </c>
    </row>
    <row r="330" spans="1:8" ht="25.5" customHeight="1">
      <c r="A330" s="80" t="s">
        <v>268</v>
      </c>
      <c r="B330" s="63" t="s">
        <v>242</v>
      </c>
      <c r="C330" s="63" t="s">
        <v>899</v>
      </c>
      <c r="D330" s="63" t="s">
        <v>251</v>
      </c>
      <c r="E330" s="64" t="s">
        <v>252</v>
      </c>
      <c r="F330" s="167">
        <v>28702230</v>
      </c>
      <c r="G330" s="167">
        <v>0</v>
      </c>
      <c r="H330" s="65">
        <f t="shared" ref="H330:H393" si="49">G330/F330*100</f>
        <v>0</v>
      </c>
    </row>
    <row r="331" spans="1:8" ht="25.5" customHeight="1">
      <c r="A331" s="80" t="s">
        <v>269</v>
      </c>
      <c r="B331" s="60" t="s">
        <v>359</v>
      </c>
      <c r="C331" s="60"/>
      <c r="D331" s="60"/>
      <c r="E331" s="61" t="s">
        <v>360</v>
      </c>
      <c r="F331" s="62">
        <f>F332+F341</f>
        <v>56043302</v>
      </c>
      <c r="G331" s="62">
        <f>G332+G341</f>
        <v>14514540</v>
      </c>
      <c r="H331" s="62">
        <f t="shared" si="49"/>
        <v>25.89879518519448</v>
      </c>
    </row>
    <row r="332" spans="1:8" ht="45.75" customHeight="1">
      <c r="A332" s="80" t="s">
        <v>270</v>
      </c>
      <c r="B332" s="63" t="s">
        <v>359</v>
      </c>
      <c r="C332" s="63" t="s">
        <v>456</v>
      </c>
      <c r="D332" s="63"/>
      <c r="E332" s="64" t="s">
        <v>171</v>
      </c>
      <c r="F332" s="65">
        <f>F333+F336</f>
        <v>35323299</v>
      </c>
      <c r="G332" s="65">
        <f t="shared" ref="G332" si="50">G333+G336</f>
        <v>9117140</v>
      </c>
      <c r="H332" s="65">
        <f t="shared" si="49"/>
        <v>25.810556369607497</v>
      </c>
    </row>
    <row r="333" spans="1:8" ht="48.75" customHeight="1">
      <c r="A333" s="80" t="s">
        <v>271</v>
      </c>
      <c r="B333" s="63" t="s">
        <v>359</v>
      </c>
      <c r="C333" s="63" t="s">
        <v>461</v>
      </c>
      <c r="D333" s="63"/>
      <c r="E333" s="64" t="s">
        <v>249</v>
      </c>
      <c r="F333" s="105">
        <f>F334</f>
        <v>16483356</v>
      </c>
      <c r="G333" s="105">
        <f t="shared" ref="G333" si="51">G334</f>
        <v>4081240</v>
      </c>
      <c r="H333" s="65">
        <f t="shared" si="49"/>
        <v>24.75976372772632</v>
      </c>
    </row>
    <row r="334" spans="1:8" ht="49.5" customHeight="1">
      <c r="A334" s="80" t="s">
        <v>272</v>
      </c>
      <c r="B334" s="63" t="s">
        <v>359</v>
      </c>
      <c r="C334" s="63" t="s">
        <v>462</v>
      </c>
      <c r="D334" s="63"/>
      <c r="E334" s="64" t="s">
        <v>250</v>
      </c>
      <c r="F334" s="105">
        <f t="shared" ref="F334:G334" si="52">F335</f>
        <v>16483356</v>
      </c>
      <c r="G334" s="105">
        <f t="shared" si="52"/>
        <v>4081240</v>
      </c>
      <c r="H334" s="65">
        <f t="shared" si="49"/>
        <v>24.75976372772632</v>
      </c>
    </row>
    <row r="335" spans="1:8" ht="27" customHeight="1">
      <c r="A335" s="80" t="s">
        <v>273</v>
      </c>
      <c r="B335" s="63" t="s">
        <v>359</v>
      </c>
      <c r="C335" s="63" t="s">
        <v>462</v>
      </c>
      <c r="D335" s="63" t="s">
        <v>251</v>
      </c>
      <c r="E335" s="64" t="s">
        <v>252</v>
      </c>
      <c r="F335" s="167">
        <v>16483356</v>
      </c>
      <c r="G335" s="167">
        <v>4081240</v>
      </c>
      <c r="H335" s="65">
        <f t="shared" si="49"/>
        <v>24.75976372772632</v>
      </c>
    </row>
    <row r="336" spans="1:8" ht="40.5" customHeight="1">
      <c r="A336" s="80" t="s">
        <v>274</v>
      </c>
      <c r="B336" s="63" t="s">
        <v>359</v>
      </c>
      <c r="C336" s="63" t="s">
        <v>463</v>
      </c>
      <c r="D336" s="63"/>
      <c r="E336" s="64" t="s">
        <v>189</v>
      </c>
      <c r="F336" s="105">
        <f>F337+F339</f>
        <v>18839943</v>
      </c>
      <c r="G336" s="105">
        <f>G337+G339</f>
        <v>5035900</v>
      </c>
      <c r="H336" s="65">
        <f t="shared" si="49"/>
        <v>26.729911019369858</v>
      </c>
    </row>
    <row r="337" spans="1:8" ht="48" customHeight="1">
      <c r="A337" s="80" t="s">
        <v>278</v>
      </c>
      <c r="B337" s="63" t="s">
        <v>359</v>
      </c>
      <c r="C337" s="63" t="s">
        <v>464</v>
      </c>
      <c r="D337" s="63"/>
      <c r="E337" s="64" t="s">
        <v>264</v>
      </c>
      <c r="F337" s="105">
        <f t="shared" ref="F337:G337" si="53">F338</f>
        <v>17452343</v>
      </c>
      <c r="G337" s="105">
        <f t="shared" si="53"/>
        <v>4689000</v>
      </c>
      <c r="H337" s="65">
        <f t="shared" si="49"/>
        <v>26.867452696752519</v>
      </c>
    </row>
    <row r="338" spans="1:8" ht="25.5" customHeight="1">
      <c r="A338" s="80" t="s">
        <v>279</v>
      </c>
      <c r="B338" s="63" t="s">
        <v>359</v>
      </c>
      <c r="C338" s="63" t="s">
        <v>464</v>
      </c>
      <c r="D338" s="63" t="s">
        <v>117</v>
      </c>
      <c r="E338" s="64" t="s">
        <v>118</v>
      </c>
      <c r="F338" s="167">
        <v>17452343</v>
      </c>
      <c r="G338" s="167">
        <v>4689000</v>
      </c>
      <c r="H338" s="65">
        <f t="shared" si="49"/>
        <v>26.867452696752519</v>
      </c>
    </row>
    <row r="339" spans="1:8" ht="119.25" customHeight="1">
      <c r="A339" s="80" t="s">
        <v>281</v>
      </c>
      <c r="B339" s="63" t="s">
        <v>359</v>
      </c>
      <c r="C339" s="63" t="s">
        <v>915</v>
      </c>
      <c r="D339" s="63"/>
      <c r="E339" s="64" t="s">
        <v>916</v>
      </c>
      <c r="F339" s="105">
        <f>F340</f>
        <v>1387600</v>
      </c>
      <c r="G339" s="105">
        <f t="shared" ref="G339" si="54">G340</f>
        <v>346900</v>
      </c>
      <c r="H339" s="65">
        <f t="shared" si="49"/>
        <v>25</v>
      </c>
    </row>
    <row r="340" spans="1:8" ht="36.75" customHeight="1">
      <c r="A340" s="80" t="s">
        <v>282</v>
      </c>
      <c r="B340" s="63" t="s">
        <v>359</v>
      </c>
      <c r="C340" s="63" t="s">
        <v>915</v>
      </c>
      <c r="D340" s="63" t="s">
        <v>117</v>
      </c>
      <c r="E340" s="64" t="s">
        <v>118</v>
      </c>
      <c r="F340" s="167">
        <v>1387600</v>
      </c>
      <c r="G340" s="167">
        <v>346900</v>
      </c>
      <c r="H340" s="65">
        <f t="shared" si="49"/>
        <v>25</v>
      </c>
    </row>
    <row r="341" spans="1:8" ht="53.25" customHeight="1">
      <c r="A341" s="80" t="s">
        <v>283</v>
      </c>
      <c r="B341" s="63" t="s">
        <v>359</v>
      </c>
      <c r="C341" s="63" t="s">
        <v>473</v>
      </c>
      <c r="D341" s="60"/>
      <c r="E341" s="64" t="s">
        <v>1042</v>
      </c>
      <c r="F341" s="65">
        <f t="shared" ref="F341:G343" si="55">F342</f>
        <v>20720003</v>
      </c>
      <c r="G341" s="65">
        <f t="shared" si="55"/>
        <v>5397400</v>
      </c>
      <c r="H341" s="65">
        <f t="shared" si="49"/>
        <v>26.049224027622003</v>
      </c>
    </row>
    <row r="342" spans="1:8" ht="36.75" customHeight="1">
      <c r="A342" s="80" t="s">
        <v>988</v>
      </c>
      <c r="B342" s="63" t="s">
        <v>359</v>
      </c>
      <c r="C342" s="63" t="s">
        <v>474</v>
      </c>
      <c r="D342" s="63"/>
      <c r="E342" s="64" t="s">
        <v>183</v>
      </c>
      <c r="F342" s="92">
        <f>F343</f>
        <v>20720003</v>
      </c>
      <c r="G342" s="92">
        <f t="shared" si="55"/>
        <v>5397400</v>
      </c>
      <c r="H342" s="65">
        <f t="shared" si="49"/>
        <v>26.049224027622003</v>
      </c>
    </row>
    <row r="343" spans="1:8" ht="51.75" customHeight="1">
      <c r="A343" s="80" t="s">
        <v>989</v>
      </c>
      <c r="B343" s="63" t="s">
        <v>359</v>
      </c>
      <c r="C343" s="63" t="s">
        <v>499</v>
      </c>
      <c r="D343" s="63"/>
      <c r="E343" s="80" t="s">
        <v>280</v>
      </c>
      <c r="F343" s="92">
        <f>F344</f>
        <v>20720003</v>
      </c>
      <c r="G343" s="92">
        <f t="shared" si="55"/>
        <v>5397400</v>
      </c>
      <c r="H343" s="65">
        <f t="shared" si="49"/>
        <v>26.049224027622003</v>
      </c>
    </row>
    <row r="344" spans="1:8" ht="31.5" customHeight="1">
      <c r="A344" s="80" t="s">
        <v>990</v>
      </c>
      <c r="B344" s="63" t="s">
        <v>359</v>
      </c>
      <c r="C344" s="63" t="s">
        <v>499</v>
      </c>
      <c r="D344" s="63" t="s">
        <v>117</v>
      </c>
      <c r="E344" s="64" t="s">
        <v>118</v>
      </c>
      <c r="F344" s="167">
        <v>20720003</v>
      </c>
      <c r="G344" s="167">
        <v>5397400</v>
      </c>
      <c r="H344" s="65">
        <f t="shared" si="49"/>
        <v>26.049224027622003</v>
      </c>
    </row>
    <row r="345" spans="1:8" ht="29.25" customHeight="1">
      <c r="A345" s="80" t="s">
        <v>991</v>
      </c>
      <c r="B345" s="60" t="s">
        <v>284</v>
      </c>
      <c r="C345" s="60"/>
      <c r="D345" s="60"/>
      <c r="E345" s="61" t="s">
        <v>131</v>
      </c>
      <c r="F345" s="62">
        <f>F346</f>
        <v>456200</v>
      </c>
      <c r="G345" s="62">
        <f>G346</f>
        <v>15570</v>
      </c>
      <c r="H345" s="62">
        <f t="shared" si="49"/>
        <v>3.41297676457694</v>
      </c>
    </row>
    <row r="346" spans="1:8" ht="48" customHeight="1">
      <c r="A346" s="80" t="s">
        <v>992</v>
      </c>
      <c r="B346" s="63" t="s">
        <v>284</v>
      </c>
      <c r="C346" s="63" t="s">
        <v>473</v>
      </c>
      <c r="D346" s="63"/>
      <c r="E346" s="64" t="s">
        <v>1042</v>
      </c>
      <c r="F346" s="92">
        <f>F352+F355+F362+F347</f>
        <v>456200</v>
      </c>
      <c r="G346" s="92">
        <f>G352+G355+G362+G347</f>
        <v>15570</v>
      </c>
      <c r="H346" s="65">
        <f t="shared" si="49"/>
        <v>3.41297676457694</v>
      </c>
    </row>
    <row r="347" spans="1:8" ht="54" customHeight="1">
      <c r="A347" s="80" t="s">
        <v>285</v>
      </c>
      <c r="B347" s="63" t="s">
        <v>284</v>
      </c>
      <c r="C347" s="63" t="s">
        <v>474</v>
      </c>
      <c r="D347" s="63"/>
      <c r="E347" s="64" t="s">
        <v>183</v>
      </c>
      <c r="F347" s="92">
        <f>F348+F350</f>
        <v>325200</v>
      </c>
      <c r="G347" s="92">
        <f t="shared" ref="G347" si="56">G348+G350</f>
        <v>0</v>
      </c>
      <c r="H347" s="65">
        <f t="shared" si="49"/>
        <v>0</v>
      </c>
    </row>
    <row r="348" spans="1:8" ht="51.75" customHeight="1">
      <c r="A348" s="80" t="s">
        <v>287</v>
      </c>
      <c r="B348" s="63" t="s">
        <v>284</v>
      </c>
      <c r="C348" s="63" t="s">
        <v>232</v>
      </c>
      <c r="D348" s="63"/>
      <c r="E348" s="64" t="s">
        <v>231</v>
      </c>
      <c r="F348" s="92">
        <f>F349</f>
        <v>200000</v>
      </c>
      <c r="G348" s="92">
        <f>G349</f>
        <v>0</v>
      </c>
      <c r="H348" s="65">
        <f t="shared" si="49"/>
        <v>0</v>
      </c>
    </row>
    <row r="349" spans="1:8" ht="32.25" customHeight="1">
      <c r="A349" s="80" t="s">
        <v>288</v>
      </c>
      <c r="B349" s="63" t="s">
        <v>284</v>
      </c>
      <c r="C349" s="63" t="s">
        <v>232</v>
      </c>
      <c r="D349" s="63" t="s">
        <v>117</v>
      </c>
      <c r="E349" s="64" t="s">
        <v>118</v>
      </c>
      <c r="F349" s="167">
        <v>200000</v>
      </c>
      <c r="G349" s="167">
        <v>0</v>
      </c>
      <c r="H349" s="65">
        <f t="shared" si="49"/>
        <v>0</v>
      </c>
    </row>
    <row r="350" spans="1:8" ht="33" customHeight="1">
      <c r="A350" s="80" t="s">
        <v>289</v>
      </c>
      <c r="B350" s="63" t="s">
        <v>284</v>
      </c>
      <c r="C350" s="63" t="s">
        <v>953</v>
      </c>
      <c r="D350" s="63"/>
      <c r="E350" s="64" t="s">
        <v>952</v>
      </c>
      <c r="F350" s="92">
        <f>F351</f>
        <v>125200</v>
      </c>
      <c r="G350" s="92">
        <f>G351</f>
        <v>0</v>
      </c>
      <c r="H350" s="65">
        <f t="shared" si="49"/>
        <v>0</v>
      </c>
    </row>
    <row r="351" spans="1:8" ht="33.75" customHeight="1">
      <c r="A351" s="80" t="s">
        <v>291</v>
      </c>
      <c r="B351" s="63" t="s">
        <v>284</v>
      </c>
      <c r="C351" s="63" t="s">
        <v>953</v>
      </c>
      <c r="D351" s="63" t="s">
        <v>117</v>
      </c>
      <c r="E351" s="64" t="s">
        <v>118</v>
      </c>
      <c r="F351" s="167">
        <v>125200</v>
      </c>
      <c r="G351" s="167">
        <v>0</v>
      </c>
      <c r="H351" s="65">
        <f t="shared" si="49"/>
        <v>0</v>
      </c>
    </row>
    <row r="352" spans="1:8" ht="44.25" customHeight="1">
      <c r="A352" s="80" t="s">
        <v>292</v>
      </c>
      <c r="B352" s="63" t="s">
        <v>284</v>
      </c>
      <c r="C352" s="63" t="s">
        <v>475</v>
      </c>
      <c r="D352" s="63"/>
      <c r="E352" s="64" t="s">
        <v>177</v>
      </c>
      <c r="F352" s="92">
        <f>F353</f>
        <v>31000</v>
      </c>
      <c r="G352" s="92">
        <f t="shared" ref="G352:G353" si="57">G353</f>
        <v>0</v>
      </c>
      <c r="H352" s="65">
        <f t="shared" si="49"/>
        <v>0</v>
      </c>
    </row>
    <row r="353" spans="1:8" ht="36.75" customHeight="1">
      <c r="A353" s="80" t="s">
        <v>293</v>
      </c>
      <c r="B353" s="63" t="s">
        <v>284</v>
      </c>
      <c r="C353" s="63" t="s">
        <v>500</v>
      </c>
      <c r="D353" s="63"/>
      <c r="E353" s="64" t="s">
        <v>295</v>
      </c>
      <c r="F353" s="92">
        <f>F354</f>
        <v>31000</v>
      </c>
      <c r="G353" s="92">
        <f t="shared" si="57"/>
        <v>0</v>
      </c>
      <c r="H353" s="65">
        <f t="shared" si="49"/>
        <v>0</v>
      </c>
    </row>
    <row r="354" spans="1:8" ht="38.25" customHeight="1">
      <c r="A354" s="80" t="s">
        <v>294</v>
      </c>
      <c r="B354" s="63" t="s">
        <v>284</v>
      </c>
      <c r="C354" s="63" t="s">
        <v>500</v>
      </c>
      <c r="D354" s="63" t="s">
        <v>605</v>
      </c>
      <c r="E354" s="68" t="s">
        <v>606</v>
      </c>
      <c r="F354" s="167">
        <v>31000</v>
      </c>
      <c r="G354" s="167">
        <v>0</v>
      </c>
      <c r="H354" s="65">
        <f t="shared" si="49"/>
        <v>0</v>
      </c>
    </row>
    <row r="355" spans="1:8" ht="34.5" customHeight="1">
      <c r="A355" s="80" t="s">
        <v>371</v>
      </c>
      <c r="B355" s="63" t="s">
        <v>284</v>
      </c>
      <c r="C355" s="63" t="s">
        <v>515</v>
      </c>
      <c r="D355" s="63"/>
      <c r="E355" s="68" t="s">
        <v>516</v>
      </c>
      <c r="F355" s="92">
        <f>F356+F360+F358</f>
        <v>55000</v>
      </c>
      <c r="G355" s="92">
        <f t="shared" ref="G355" si="58">G356+G360+G358</f>
        <v>15570</v>
      </c>
      <c r="H355" s="65">
        <f t="shared" si="49"/>
        <v>28.309090909090912</v>
      </c>
    </row>
    <row r="356" spans="1:8" ht="44.25" customHeight="1">
      <c r="A356" s="80" t="s">
        <v>372</v>
      </c>
      <c r="B356" s="63" t="s">
        <v>284</v>
      </c>
      <c r="C356" s="63" t="s">
        <v>193</v>
      </c>
      <c r="D356" s="63"/>
      <c r="E356" s="68" t="s">
        <v>194</v>
      </c>
      <c r="F356" s="92">
        <f>F357</f>
        <v>30000</v>
      </c>
      <c r="G356" s="92">
        <f t="shared" ref="G356" si="59">G357</f>
        <v>0</v>
      </c>
      <c r="H356" s="65">
        <f t="shared" si="49"/>
        <v>0</v>
      </c>
    </row>
    <row r="357" spans="1:8" ht="30" customHeight="1">
      <c r="A357" s="80" t="s">
        <v>993</v>
      </c>
      <c r="B357" s="63" t="s">
        <v>284</v>
      </c>
      <c r="C357" s="63" t="s">
        <v>193</v>
      </c>
      <c r="D357" s="63" t="s">
        <v>605</v>
      </c>
      <c r="E357" s="68" t="s">
        <v>606</v>
      </c>
      <c r="F357" s="167">
        <v>30000</v>
      </c>
      <c r="G357" s="167">
        <v>0</v>
      </c>
      <c r="H357" s="65">
        <f t="shared" si="49"/>
        <v>0</v>
      </c>
    </row>
    <row r="358" spans="1:8" ht="34.5" customHeight="1">
      <c r="A358" s="80" t="s">
        <v>994</v>
      </c>
      <c r="B358" s="63" t="s">
        <v>284</v>
      </c>
      <c r="C358" s="63" t="s">
        <v>1091</v>
      </c>
      <c r="D358" s="63"/>
      <c r="E358" s="68" t="s">
        <v>1092</v>
      </c>
      <c r="F358" s="92">
        <f>F359</f>
        <v>15570</v>
      </c>
      <c r="G358" s="92">
        <f t="shared" ref="G358" si="60">G359</f>
        <v>15570</v>
      </c>
      <c r="H358" s="65">
        <f t="shared" si="49"/>
        <v>100</v>
      </c>
    </row>
    <row r="359" spans="1:8" ht="37.5" customHeight="1">
      <c r="A359" s="80" t="s">
        <v>296</v>
      </c>
      <c r="B359" s="63" t="s">
        <v>284</v>
      </c>
      <c r="C359" s="63" t="s">
        <v>1091</v>
      </c>
      <c r="D359" s="63" t="s">
        <v>605</v>
      </c>
      <c r="E359" s="68" t="s">
        <v>606</v>
      </c>
      <c r="F359" s="167">
        <v>15570</v>
      </c>
      <c r="G359" s="167">
        <v>15570</v>
      </c>
      <c r="H359" s="65">
        <f t="shared" si="49"/>
        <v>100</v>
      </c>
    </row>
    <row r="360" spans="1:8" ht="45.75" customHeight="1">
      <c r="A360" s="80" t="s">
        <v>995</v>
      </c>
      <c r="B360" s="63" t="s">
        <v>284</v>
      </c>
      <c r="C360" s="63" t="s">
        <v>180</v>
      </c>
      <c r="D360" s="63"/>
      <c r="E360" s="81" t="s">
        <v>179</v>
      </c>
      <c r="F360" s="92">
        <f>F361</f>
        <v>9430</v>
      </c>
      <c r="G360" s="92">
        <f t="shared" ref="G360" si="61">G361</f>
        <v>0</v>
      </c>
      <c r="H360" s="65">
        <f t="shared" si="49"/>
        <v>0</v>
      </c>
    </row>
    <row r="361" spans="1:8" ht="31.5" customHeight="1">
      <c r="A361" s="80" t="s">
        <v>996</v>
      </c>
      <c r="B361" s="63" t="s">
        <v>284</v>
      </c>
      <c r="C361" s="63" t="s">
        <v>180</v>
      </c>
      <c r="D361" s="63" t="s">
        <v>605</v>
      </c>
      <c r="E361" s="68" t="s">
        <v>606</v>
      </c>
      <c r="F361" s="167">
        <v>9430</v>
      </c>
      <c r="G361" s="167">
        <v>0</v>
      </c>
      <c r="H361" s="65">
        <f t="shared" si="49"/>
        <v>0</v>
      </c>
    </row>
    <row r="362" spans="1:8" ht="52.5" customHeight="1">
      <c r="A362" s="80" t="s">
        <v>997</v>
      </c>
      <c r="B362" s="63" t="s">
        <v>284</v>
      </c>
      <c r="C362" s="63" t="s">
        <v>955</v>
      </c>
      <c r="D362" s="63"/>
      <c r="E362" s="68" t="s">
        <v>954</v>
      </c>
      <c r="F362" s="92">
        <f>F363</f>
        <v>45000</v>
      </c>
      <c r="G362" s="92">
        <f t="shared" ref="G362:G363" si="62">G363</f>
        <v>0</v>
      </c>
      <c r="H362" s="65">
        <f t="shared" si="49"/>
        <v>0</v>
      </c>
    </row>
    <row r="363" spans="1:8" ht="52.5" customHeight="1">
      <c r="A363" s="80" t="s">
        <v>998</v>
      </c>
      <c r="B363" s="63" t="s">
        <v>284</v>
      </c>
      <c r="C363" s="63" t="s">
        <v>957</v>
      </c>
      <c r="D363" s="63"/>
      <c r="E363" s="68" t="s">
        <v>956</v>
      </c>
      <c r="F363" s="92">
        <f>F364</f>
        <v>45000</v>
      </c>
      <c r="G363" s="92">
        <f t="shared" si="62"/>
        <v>0</v>
      </c>
      <c r="H363" s="65">
        <f t="shared" si="49"/>
        <v>0</v>
      </c>
    </row>
    <row r="364" spans="1:8" ht="34.5" customHeight="1">
      <c r="A364" s="80" t="s">
        <v>999</v>
      </c>
      <c r="B364" s="63" t="s">
        <v>284</v>
      </c>
      <c r="C364" s="63" t="s">
        <v>957</v>
      </c>
      <c r="D364" s="63" t="s">
        <v>605</v>
      </c>
      <c r="E364" s="68" t="s">
        <v>606</v>
      </c>
      <c r="F364" s="167">
        <v>45000</v>
      </c>
      <c r="G364" s="167">
        <v>0</v>
      </c>
      <c r="H364" s="65">
        <f t="shared" si="49"/>
        <v>0</v>
      </c>
    </row>
    <row r="365" spans="1:8" ht="34.5" customHeight="1">
      <c r="A365" s="80" t="s">
        <v>1000</v>
      </c>
      <c r="B365" s="60" t="s">
        <v>297</v>
      </c>
      <c r="C365" s="60"/>
      <c r="D365" s="60"/>
      <c r="E365" s="61" t="s">
        <v>298</v>
      </c>
      <c r="F365" s="62">
        <f>F366</f>
        <v>40269931.920000002</v>
      </c>
      <c r="G365" s="62">
        <f t="shared" ref="G365" si="63">G366</f>
        <v>6332204.9000000004</v>
      </c>
      <c r="H365" s="62">
        <f t="shared" si="49"/>
        <v>15.724399317534282</v>
      </c>
    </row>
    <row r="366" spans="1:8" ht="53.25" customHeight="1">
      <c r="A366" s="80" t="s">
        <v>1001</v>
      </c>
      <c r="B366" s="63" t="s">
        <v>297</v>
      </c>
      <c r="C366" s="63" t="s">
        <v>456</v>
      </c>
      <c r="D366" s="63"/>
      <c r="E366" s="64" t="s">
        <v>171</v>
      </c>
      <c r="F366" s="65">
        <f>F387+F371+F367</f>
        <v>40269931.920000002</v>
      </c>
      <c r="G366" s="65">
        <f>G387+G371+G367</f>
        <v>6332204.9000000004</v>
      </c>
      <c r="H366" s="65">
        <f t="shared" si="49"/>
        <v>15.724399317534282</v>
      </c>
    </row>
    <row r="367" spans="1:8" ht="41.25" customHeight="1">
      <c r="A367" s="80" t="s">
        <v>1002</v>
      </c>
      <c r="B367" s="63" t="s">
        <v>297</v>
      </c>
      <c r="C367" s="63" t="s">
        <v>461</v>
      </c>
      <c r="D367" s="60"/>
      <c r="E367" s="64" t="s">
        <v>249</v>
      </c>
      <c r="F367" s="65">
        <f>F368</f>
        <v>1373800</v>
      </c>
      <c r="G367" s="65">
        <f>G368</f>
        <v>228964.52000000002</v>
      </c>
      <c r="H367" s="65">
        <f t="shared" si="49"/>
        <v>16.666510409084292</v>
      </c>
    </row>
    <row r="368" spans="1:8" ht="90" customHeight="1">
      <c r="A368" s="80" t="s">
        <v>300</v>
      </c>
      <c r="B368" s="63" t="s">
        <v>297</v>
      </c>
      <c r="C368" s="63" t="s">
        <v>1077</v>
      </c>
      <c r="D368" s="63"/>
      <c r="E368" s="64" t="s">
        <v>1076</v>
      </c>
      <c r="F368" s="65">
        <f>F369+F370</f>
        <v>1373800</v>
      </c>
      <c r="G368" s="65">
        <f>G369+G370</f>
        <v>228964.52000000002</v>
      </c>
      <c r="H368" s="65">
        <f t="shared" si="49"/>
        <v>16.666510409084292</v>
      </c>
    </row>
    <row r="369" spans="1:8" ht="26.25" customHeight="1">
      <c r="A369" s="80" t="s">
        <v>749</v>
      </c>
      <c r="B369" s="63" t="s">
        <v>297</v>
      </c>
      <c r="C369" s="63" t="s">
        <v>1077</v>
      </c>
      <c r="D369" s="63" t="s">
        <v>117</v>
      </c>
      <c r="E369" s="64" t="s">
        <v>118</v>
      </c>
      <c r="F369" s="167">
        <v>686900</v>
      </c>
      <c r="G369" s="167">
        <v>114480.52</v>
      </c>
      <c r="H369" s="65">
        <f t="shared" si="49"/>
        <v>16.666257097102928</v>
      </c>
    </row>
    <row r="370" spans="1:8" ht="27.75" customHeight="1">
      <c r="A370" s="80" t="s">
        <v>301</v>
      </c>
      <c r="B370" s="63" t="s">
        <v>297</v>
      </c>
      <c r="C370" s="63" t="s">
        <v>1077</v>
      </c>
      <c r="D370" s="63" t="s">
        <v>251</v>
      </c>
      <c r="E370" s="64" t="s">
        <v>252</v>
      </c>
      <c r="F370" s="167">
        <v>686900</v>
      </c>
      <c r="G370" s="167">
        <v>114484</v>
      </c>
      <c r="H370" s="65">
        <f t="shared" si="49"/>
        <v>16.666763721065657</v>
      </c>
    </row>
    <row r="371" spans="1:8" ht="42.75" customHeight="1">
      <c r="A371" s="80" t="s">
        <v>302</v>
      </c>
      <c r="B371" s="63" t="s">
        <v>297</v>
      </c>
      <c r="C371" s="63" t="s">
        <v>460</v>
      </c>
      <c r="D371" s="63"/>
      <c r="E371" s="64" t="s">
        <v>155</v>
      </c>
      <c r="F371" s="105">
        <f>F372+F382+F385+F376+F380</f>
        <v>16741693</v>
      </c>
      <c r="G371" s="105">
        <f t="shared" ref="G371" si="64">G372+G382+G385+G376</f>
        <v>2330945</v>
      </c>
      <c r="H371" s="65">
        <f t="shared" si="49"/>
        <v>13.922994526300297</v>
      </c>
    </row>
    <row r="372" spans="1:8" ht="70.5" customHeight="1">
      <c r="A372" s="80" t="s">
        <v>303</v>
      </c>
      <c r="B372" s="63" t="s">
        <v>297</v>
      </c>
      <c r="C372" s="63" t="s">
        <v>361</v>
      </c>
      <c r="D372" s="63"/>
      <c r="E372" s="68" t="s">
        <v>230</v>
      </c>
      <c r="F372" s="105">
        <f>F373+F374+F375</f>
        <v>6370600</v>
      </c>
      <c r="G372" s="105">
        <f>G373+G374+G375</f>
        <v>430945</v>
      </c>
      <c r="H372" s="65">
        <f t="shared" si="49"/>
        <v>6.7645904624368187</v>
      </c>
    </row>
    <row r="373" spans="1:8" ht="44.25" customHeight="1">
      <c r="A373" s="80" t="s">
        <v>304</v>
      </c>
      <c r="B373" s="63" t="s">
        <v>297</v>
      </c>
      <c r="C373" s="63" t="s">
        <v>361</v>
      </c>
      <c r="D373" s="63" t="s">
        <v>79</v>
      </c>
      <c r="E373" s="68" t="s">
        <v>80</v>
      </c>
      <c r="F373" s="167">
        <v>2519967</v>
      </c>
      <c r="G373" s="167">
        <v>0</v>
      </c>
      <c r="H373" s="65">
        <f t="shared" si="49"/>
        <v>0</v>
      </c>
    </row>
    <row r="374" spans="1:8" ht="29.25" customHeight="1">
      <c r="A374" s="80" t="s">
        <v>1003</v>
      </c>
      <c r="B374" s="63" t="s">
        <v>297</v>
      </c>
      <c r="C374" s="63" t="s">
        <v>361</v>
      </c>
      <c r="D374" s="63" t="s">
        <v>117</v>
      </c>
      <c r="E374" s="64" t="s">
        <v>118</v>
      </c>
      <c r="F374" s="167">
        <v>357985</v>
      </c>
      <c r="G374" s="167">
        <v>64785</v>
      </c>
      <c r="H374" s="65">
        <f t="shared" si="49"/>
        <v>18.097126974593909</v>
      </c>
    </row>
    <row r="375" spans="1:8" ht="27.75" customHeight="1">
      <c r="A375" s="80" t="s">
        <v>305</v>
      </c>
      <c r="B375" s="63" t="s">
        <v>297</v>
      </c>
      <c r="C375" s="63" t="s">
        <v>361</v>
      </c>
      <c r="D375" s="63" t="s">
        <v>251</v>
      </c>
      <c r="E375" s="64" t="s">
        <v>252</v>
      </c>
      <c r="F375" s="167">
        <v>3492648</v>
      </c>
      <c r="G375" s="167">
        <v>366160</v>
      </c>
      <c r="H375" s="65">
        <f t="shared" si="49"/>
        <v>10.483736122277424</v>
      </c>
    </row>
    <row r="376" spans="1:8" ht="69" customHeight="1">
      <c r="A376" s="80" t="s">
        <v>306</v>
      </c>
      <c r="B376" s="63" t="s">
        <v>297</v>
      </c>
      <c r="C376" s="63" t="s">
        <v>857</v>
      </c>
      <c r="D376" s="63"/>
      <c r="E376" s="68" t="s">
        <v>858</v>
      </c>
      <c r="F376" s="65">
        <f>F377+F378+F379</f>
        <v>5893200</v>
      </c>
      <c r="G376" s="65">
        <f>G377+G378+G379</f>
        <v>1900000</v>
      </c>
      <c r="H376" s="65">
        <f t="shared" si="49"/>
        <v>32.24054842869748</v>
      </c>
    </row>
    <row r="377" spans="1:8" ht="34.5" customHeight="1">
      <c r="A377" s="80" t="s">
        <v>307</v>
      </c>
      <c r="B377" s="63" t="s">
        <v>297</v>
      </c>
      <c r="C377" s="63" t="s">
        <v>857</v>
      </c>
      <c r="D377" s="68">
        <v>320</v>
      </c>
      <c r="E377" s="68" t="s">
        <v>80</v>
      </c>
      <c r="F377" s="167">
        <v>832000</v>
      </c>
      <c r="G377" s="167">
        <v>0</v>
      </c>
      <c r="H377" s="65">
        <f t="shared" si="49"/>
        <v>0</v>
      </c>
    </row>
    <row r="378" spans="1:8" ht="27" customHeight="1">
      <c r="A378" s="80" t="s">
        <v>308</v>
      </c>
      <c r="B378" s="63" t="s">
        <v>297</v>
      </c>
      <c r="C378" s="63" t="s">
        <v>857</v>
      </c>
      <c r="D378" s="68">
        <v>610</v>
      </c>
      <c r="E378" s="64" t="s">
        <v>118</v>
      </c>
      <c r="F378" s="167">
        <v>175000</v>
      </c>
      <c r="G378" s="167">
        <v>0</v>
      </c>
      <c r="H378" s="65">
        <f t="shared" si="49"/>
        <v>0</v>
      </c>
    </row>
    <row r="379" spans="1:8" ht="30" customHeight="1">
      <c r="A379" s="80" t="s">
        <v>309</v>
      </c>
      <c r="B379" s="63" t="s">
        <v>297</v>
      </c>
      <c r="C379" s="63" t="s">
        <v>857</v>
      </c>
      <c r="D379" s="68">
        <v>620</v>
      </c>
      <c r="E379" s="64" t="s">
        <v>252</v>
      </c>
      <c r="F379" s="167">
        <v>4886200</v>
      </c>
      <c r="G379" s="167">
        <v>1900000</v>
      </c>
      <c r="H379" s="65">
        <f t="shared" si="49"/>
        <v>38.885023126355861</v>
      </c>
    </row>
    <row r="380" spans="1:8" ht="72" customHeight="1">
      <c r="A380" s="80" t="s">
        <v>310</v>
      </c>
      <c r="B380" s="63" t="s">
        <v>297</v>
      </c>
      <c r="C380" s="63" t="s">
        <v>1094</v>
      </c>
      <c r="D380" s="68"/>
      <c r="E380" s="68" t="s">
        <v>1090</v>
      </c>
      <c r="F380" s="65">
        <f>F381</f>
        <v>1261000</v>
      </c>
      <c r="G380" s="65">
        <f t="shared" ref="G380" si="65">G381</f>
        <v>0</v>
      </c>
      <c r="H380" s="65">
        <f t="shared" si="49"/>
        <v>0</v>
      </c>
    </row>
    <row r="381" spans="1:8" ht="38.25" customHeight="1">
      <c r="A381" s="80" t="s">
        <v>311</v>
      </c>
      <c r="B381" s="63" t="s">
        <v>297</v>
      </c>
      <c r="C381" s="63" t="s">
        <v>1094</v>
      </c>
      <c r="D381" s="68">
        <v>620</v>
      </c>
      <c r="E381" s="64" t="s">
        <v>252</v>
      </c>
      <c r="F381" s="167">
        <v>1261000</v>
      </c>
      <c r="G381" s="167">
        <v>0</v>
      </c>
      <c r="H381" s="65">
        <f t="shared" si="49"/>
        <v>0</v>
      </c>
    </row>
    <row r="382" spans="1:8" ht="114" customHeight="1">
      <c r="A382" s="80" t="s">
        <v>312</v>
      </c>
      <c r="B382" s="63" t="s">
        <v>297</v>
      </c>
      <c r="C382" s="63" t="s">
        <v>156</v>
      </c>
      <c r="D382" s="63"/>
      <c r="E382" s="71" t="s">
        <v>190</v>
      </c>
      <c r="F382" s="105">
        <f>F384+F383</f>
        <v>704700</v>
      </c>
      <c r="G382" s="105">
        <f t="shared" ref="G382" si="66">G384+G383</f>
        <v>0</v>
      </c>
      <c r="H382" s="65">
        <f t="shared" si="49"/>
        <v>0</v>
      </c>
    </row>
    <row r="383" spans="1:8" ht="30.75" customHeight="1">
      <c r="A383" s="80" t="s">
        <v>313</v>
      </c>
      <c r="B383" s="63" t="s">
        <v>297</v>
      </c>
      <c r="C383" s="63" t="s">
        <v>156</v>
      </c>
      <c r="D383" s="63" t="s">
        <v>684</v>
      </c>
      <c r="E383" s="64" t="s">
        <v>685</v>
      </c>
      <c r="F383" s="167">
        <v>39900</v>
      </c>
      <c r="G383" s="167">
        <v>0</v>
      </c>
      <c r="H383" s="65">
        <f t="shared" si="49"/>
        <v>0</v>
      </c>
    </row>
    <row r="384" spans="1:8" ht="43.5" customHeight="1">
      <c r="A384" s="80" t="s">
        <v>314</v>
      </c>
      <c r="B384" s="63" t="s">
        <v>297</v>
      </c>
      <c r="C384" s="63" t="s">
        <v>156</v>
      </c>
      <c r="D384" s="63" t="s">
        <v>79</v>
      </c>
      <c r="E384" s="68" t="s">
        <v>80</v>
      </c>
      <c r="F384" s="167">
        <v>664800</v>
      </c>
      <c r="G384" s="167">
        <v>0</v>
      </c>
      <c r="H384" s="65">
        <f t="shared" si="49"/>
        <v>0</v>
      </c>
    </row>
    <row r="385" spans="1:8" ht="29.25" customHeight="1">
      <c r="A385" s="80" t="s">
        <v>1161</v>
      </c>
      <c r="B385" s="63" t="s">
        <v>297</v>
      </c>
      <c r="C385" s="63" t="s">
        <v>160</v>
      </c>
      <c r="D385" s="63"/>
      <c r="E385" s="64" t="s">
        <v>161</v>
      </c>
      <c r="F385" s="105">
        <f>F386</f>
        <v>2512193</v>
      </c>
      <c r="G385" s="105">
        <f>G386</f>
        <v>0</v>
      </c>
      <c r="H385" s="65">
        <f t="shared" si="49"/>
        <v>0</v>
      </c>
    </row>
    <row r="386" spans="1:8" ht="30" customHeight="1">
      <c r="A386" s="80" t="s">
        <v>1162</v>
      </c>
      <c r="B386" s="63" t="s">
        <v>297</v>
      </c>
      <c r="C386" s="63" t="s">
        <v>160</v>
      </c>
      <c r="D386" s="63" t="s">
        <v>251</v>
      </c>
      <c r="E386" s="64" t="s">
        <v>252</v>
      </c>
      <c r="F386" s="167">
        <v>2512193</v>
      </c>
      <c r="G386" s="167">
        <v>0</v>
      </c>
      <c r="H386" s="65">
        <f t="shared" si="49"/>
        <v>0</v>
      </c>
    </row>
    <row r="387" spans="1:8" ht="56.25" customHeight="1">
      <c r="A387" s="80" t="s">
        <v>317</v>
      </c>
      <c r="B387" s="63" t="s">
        <v>297</v>
      </c>
      <c r="C387" s="63" t="s">
        <v>182</v>
      </c>
      <c r="D387" s="63"/>
      <c r="E387" s="64" t="s">
        <v>184</v>
      </c>
      <c r="F387" s="105">
        <f>F388+F395+F398+F391</f>
        <v>22154438.920000002</v>
      </c>
      <c r="G387" s="105">
        <f t="shared" ref="G387" si="67">G388+G395+G398+G391</f>
        <v>3772295.38</v>
      </c>
      <c r="H387" s="65">
        <f t="shared" si="49"/>
        <v>17.027266606127164</v>
      </c>
    </row>
    <row r="388" spans="1:8" ht="37.5" customHeight="1">
      <c r="A388" s="80" t="s">
        <v>320</v>
      </c>
      <c r="B388" s="63" t="s">
        <v>297</v>
      </c>
      <c r="C388" s="63" t="s">
        <v>157</v>
      </c>
      <c r="D388" s="63"/>
      <c r="E388" s="64" t="s">
        <v>299</v>
      </c>
      <c r="F388" s="105">
        <f>SUM(F389:F390)</f>
        <v>150000</v>
      </c>
      <c r="G388" s="105">
        <f t="shared" ref="G388" si="68">SUM(G389:G390)</f>
        <v>0</v>
      </c>
      <c r="H388" s="65">
        <f t="shared" si="49"/>
        <v>0</v>
      </c>
    </row>
    <row r="389" spans="1:8" ht="39.75" customHeight="1">
      <c r="A389" s="80" t="s">
        <v>321</v>
      </c>
      <c r="B389" s="63" t="s">
        <v>297</v>
      </c>
      <c r="C389" s="63" t="s">
        <v>157</v>
      </c>
      <c r="D389" s="63" t="s">
        <v>605</v>
      </c>
      <c r="E389" s="68" t="s">
        <v>12</v>
      </c>
      <c r="F389" s="167">
        <v>85000</v>
      </c>
      <c r="G389" s="167">
        <v>0</v>
      </c>
      <c r="H389" s="65">
        <f t="shared" si="49"/>
        <v>0</v>
      </c>
    </row>
    <row r="390" spans="1:8" ht="32.25" customHeight="1">
      <c r="A390" s="80" t="s">
        <v>322</v>
      </c>
      <c r="B390" s="63" t="s">
        <v>297</v>
      </c>
      <c r="C390" s="63" t="s">
        <v>157</v>
      </c>
      <c r="D390" s="63" t="s">
        <v>296</v>
      </c>
      <c r="E390" s="64" t="s">
        <v>845</v>
      </c>
      <c r="F390" s="167">
        <v>65000</v>
      </c>
      <c r="G390" s="167">
        <v>0</v>
      </c>
      <c r="H390" s="65">
        <f t="shared" si="49"/>
        <v>0</v>
      </c>
    </row>
    <row r="391" spans="1:8" ht="30" customHeight="1">
      <c r="A391" s="80" t="s">
        <v>324</v>
      </c>
      <c r="B391" s="63" t="s">
        <v>297</v>
      </c>
      <c r="C391" s="63" t="s">
        <v>158</v>
      </c>
      <c r="D391" s="63"/>
      <c r="E391" s="64" t="s">
        <v>159</v>
      </c>
      <c r="F391" s="105">
        <f>SUM(F392:F394)</f>
        <v>15266007.92</v>
      </c>
      <c r="G391" s="105">
        <f t="shared" ref="G391" si="69">SUM(G392:G394)</f>
        <v>2208008.8199999998</v>
      </c>
      <c r="H391" s="65">
        <f t="shared" si="49"/>
        <v>14.463563962306655</v>
      </c>
    </row>
    <row r="392" spans="1:8" ht="42.75" customHeight="1">
      <c r="A392" s="80" t="s">
        <v>325</v>
      </c>
      <c r="B392" s="63" t="s">
        <v>297</v>
      </c>
      <c r="C392" s="63" t="s">
        <v>158</v>
      </c>
      <c r="D392" s="63" t="s">
        <v>596</v>
      </c>
      <c r="E392" s="64" t="s">
        <v>908</v>
      </c>
      <c r="F392" s="167">
        <v>3572619</v>
      </c>
      <c r="G392" s="167">
        <v>1042205.83</v>
      </c>
      <c r="H392" s="65">
        <f t="shared" si="49"/>
        <v>29.172039615755274</v>
      </c>
    </row>
    <row r="393" spans="1:8" ht="33.75" customHeight="1">
      <c r="A393" s="80" t="s">
        <v>326</v>
      </c>
      <c r="B393" s="63" t="s">
        <v>297</v>
      </c>
      <c r="C393" s="63" t="s">
        <v>158</v>
      </c>
      <c r="D393" s="63" t="s">
        <v>605</v>
      </c>
      <c r="E393" s="68" t="s">
        <v>12</v>
      </c>
      <c r="F393" s="167">
        <v>11637288.92</v>
      </c>
      <c r="G393" s="167">
        <v>1165802.99</v>
      </c>
      <c r="H393" s="65">
        <f t="shared" si="49"/>
        <v>10.017822862474741</v>
      </c>
    </row>
    <row r="394" spans="1:8" ht="30" customHeight="1">
      <c r="A394" s="80" t="s">
        <v>1004</v>
      </c>
      <c r="B394" s="63" t="s">
        <v>297</v>
      </c>
      <c r="C394" s="63" t="s">
        <v>158</v>
      </c>
      <c r="D394" s="63" t="s">
        <v>621</v>
      </c>
      <c r="E394" s="64" t="s">
        <v>846</v>
      </c>
      <c r="F394" s="167">
        <v>56100</v>
      </c>
      <c r="G394" s="167">
        <v>0</v>
      </c>
      <c r="H394" s="65">
        <f t="shared" ref="H394:H457" si="70">G394/F394*100</f>
        <v>0</v>
      </c>
    </row>
    <row r="395" spans="1:8" ht="30.75" customHeight="1">
      <c r="A395" s="80" t="s">
        <v>1005</v>
      </c>
      <c r="B395" s="63" t="s">
        <v>297</v>
      </c>
      <c r="C395" s="63" t="s">
        <v>153</v>
      </c>
      <c r="D395" s="63"/>
      <c r="E395" s="64" t="s">
        <v>154</v>
      </c>
      <c r="F395" s="105">
        <f>SUM(F396:F397)</f>
        <v>6534431</v>
      </c>
      <c r="G395" s="105">
        <f t="shared" ref="G395" si="71">SUM(G396:G397)</f>
        <v>1528286.56</v>
      </c>
      <c r="H395" s="65">
        <f t="shared" si="70"/>
        <v>23.388211766257843</v>
      </c>
    </row>
    <row r="396" spans="1:8" ht="27.75" customHeight="1">
      <c r="A396" s="80" t="s">
        <v>327</v>
      </c>
      <c r="B396" s="63" t="s">
        <v>297</v>
      </c>
      <c r="C396" s="63" t="s">
        <v>153</v>
      </c>
      <c r="D396" s="63" t="s">
        <v>684</v>
      </c>
      <c r="E396" s="64" t="s">
        <v>685</v>
      </c>
      <c r="F396" s="167">
        <v>5929001</v>
      </c>
      <c r="G396" s="167">
        <v>1320524.56</v>
      </c>
      <c r="H396" s="65">
        <f t="shared" si="70"/>
        <v>22.272294438810182</v>
      </c>
    </row>
    <row r="397" spans="1:8" ht="39" customHeight="1">
      <c r="A397" s="80" t="s">
        <v>328</v>
      </c>
      <c r="B397" s="63" t="s">
        <v>297</v>
      </c>
      <c r="C397" s="63" t="s">
        <v>153</v>
      </c>
      <c r="D397" s="63" t="s">
        <v>605</v>
      </c>
      <c r="E397" s="68" t="s">
        <v>606</v>
      </c>
      <c r="F397" s="167">
        <v>605430</v>
      </c>
      <c r="G397" s="167">
        <v>207762</v>
      </c>
      <c r="H397" s="65">
        <f t="shared" si="70"/>
        <v>34.316436251920123</v>
      </c>
    </row>
    <row r="398" spans="1:8" ht="82.5" customHeight="1">
      <c r="A398" s="80" t="s">
        <v>1006</v>
      </c>
      <c r="B398" s="63" t="s">
        <v>297</v>
      </c>
      <c r="C398" s="63" t="s">
        <v>834</v>
      </c>
      <c r="D398" s="63"/>
      <c r="E398" s="71" t="s">
        <v>835</v>
      </c>
      <c r="F398" s="105">
        <f>F399</f>
        <v>204000</v>
      </c>
      <c r="G398" s="105">
        <f>G399</f>
        <v>36000</v>
      </c>
      <c r="H398" s="65">
        <f t="shared" si="70"/>
        <v>17.647058823529413</v>
      </c>
    </row>
    <row r="399" spans="1:8" ht="28.5" customHeight="1">
      <c r="A399" s="80" t="s">
        <v>1007</v>
      </c>
      <c r="B399" s="63" t="s">
        <v>297</v>
      </c>
      <c r="C399" s="63" t="s">
        <v>834</v>
      </c>
      <c r="D399" s="63" t="s">
        <v>288</v>
      </c>
      <c r="E399" s="68" t="s">
        <v>960</v>
      </c>
      <c r="F399" s="167">
        <v>204000</v>
      </c>
      <c r="G399" s="167">
        <v>36000</v>
      </c>
      <c r="H399" s="65">
        <f t="shared" si="70"/>
        <v>17.647058823529413</v>
      </c>
    </row>
    <row r="400" spans="1:8" ht="35.25" customHeight="1">
      <c r="A400" s="80" t="s">
        <v>329</v>
      </c>
      <c r="B400" s="60" t="s">
        <v>315</v>
      </c>
      <c r="C400" s="60"/>
      <c r="D400" s="60"/>
      <c r="E400" s="61" t="s">
        <v>316</v>
      </c>
      <c r="F400" s="62">
        <f>F401+F423</f>
        <v>62295900</v>
      </c>
      <c r="G400" s="62">
        <f t="shared" ref="G400" si="72">G401+G423</f>
        <v>14761093.630000001</v>
      </c>
      <c r="H400" s="62">
        <f t="shared" si="70"/>
        <v>23.695128620021542</v>
      </c>
    </row>
    <row r="401" spans="1:8" ht="33.75" customHeight="1">
      <c r="A401" s="80" t="s">
        <v>502</v>
      </c>
      <c r="B401" s="60" t="s">
        <v>318</v>
      </c>
      <c r="C401" s="60"/>
      <c r="D401" s="60"/>
      <c r="E401" s="61" t="s">
        <v>319</v>
      </c>
      <c r="F401" s="62">
        <f>F402</f>
        <v>59678295</v>
      </c>
      <c r="G401" s="62">
        <f t="shared" ref="G401" si="73">G402</f>
        <v>14157600</v>
      </c>
      <c r="H401" s="62">
        <f t="shared" si="70"/>
        <v>23.723197856104971</v>
      </c>
    </row>
    <row r="402" spans="1:8" ht="38.25" customHeight="1">
      <c r="A402" s="80" t="s">
        <v>503</v>
      </c>
      <c r="B402" s="63" t="s">
        <v>318</v>
      </c>
      <c r="C402" s="63" t="s">
        <v>466</v>
      </c>
      <c r="D402" s="60"/>
      <c r="E402" s="64" t="s">
        <v>217</v>
      </c>
      <c r="F402" s="65">
        <f>F403+F406+F411+F420</f>
        <v>59678295</v>
      </c>
      <c r="G402" s="65">
        <f t="shared" ref="G402" si="74">G403+G406+G411+G420</f>
        <v>14157600</v>
      </c>
      <c r="H402" s="65">
        <f t="shared" si="70"/>
        <v>23.723197856104971</v>
      </c>
    </row>
    <row r="403" spans="1:8" ht="36.75" customHeight="1">
      <c r="A403" s="80" t="s">
        <v>330</v>
      </c>
      <c r="B403" s="63" t="s">
        <v>318</v>
      </c>
      <c r="C403" s="63" t="s">
        <v>467</v>
      </c>
      <c r="D403" s="60"/>
      <c r="E403" s="64" t="s">
        <v>172</v>
      </c>
      <c r="F403" s="65">
        <f>F404</f>
        <v>34459489</v>
      </c>
      <c r="G403" s="65">
        <f t="shared" ref="G403:G404" si="75">G404</f>
        <v>8446000</v>
      </c>
      <c r="H403" s="65">
        <f t="shared" si="70"/>
        <v>24.509939773047709</v>
      </c>
    </row>
    <row r="404" spans="1:8" ht="41.25" customHeight="1">
      <c r="A404" s="80" t="s">
        <v>331</v>
      </c>
      <c r="B404" s="63" t="s">
        <v>318</v>
      </c>
      <c r="C404" s="63" t="s">
        <v>468</v>
      </c>
      <c r="D404" s="63"/>
      <c r="E404" s="64" t="s">
        <v>323</v>
      </c>
      <c r="F404" s="92">
        <f>F405</f>
        <v>34459489</v>
      </c>
      <c r="G404" s="92">
        <f t="shared" si="75"/>
        <v>8446000</v>
      </c>
      <c r="H404" s="65">
        <f t="shared" si="70"/>
        <v>24.509939773047709</v>
      </c>
    </row>
    <row r="405" spans="1:8" ht="28.5" customHeight="1">
      <c r="A405" s="80" t="s">
        <v>332</v>
      </c>
      <c r="B405" s="63" t="s">
        <v>318</v>
      </c>
      <c r="C405" s="63" t="s">
        <v>468</v>
      </c>
      <c r="D405" s="63" t="s">
        <v>251</v>
      </c>
      <c r="E405" s="64" t="s">
        <v>252</v>
      </c>
      <c r="F405" s="167">
        <v>34459489</v>
      </c>
      <c r="G405" s="167">
        <v>8446000</v>
      </c>
      <c r="H405" s="65">
        <f t="shared" si="70"/>
        <v>24.509939773047709</v>
      </c>
    </row>
    <row r="406" spans="1:8" ht="32.25" customHeight="1">
      <c r="A406" s="80" t="s">
        <v>333</v>
      </c>
      <c r="B406" s="63" t="s">
        <v>318</v>
      </c>
      <c r="C406" s="63" t="s">
        <v>469</v>
      </c>
      <c r="D406" s="63"/>
      <c r="E406" s="64" t="s">
        <v>173</v>
      </c>
      <c r="F406" s="92">
        <f>F407+F409</f>
        <v>7983446</v>
      </c>
      <c r="G406" s="92">
        <f t="shared" ref="G406" si="76">G407+G409</f>
        <v>1831600</v>
      </c>
      <c r="H406" s="65">
        <f t="shared" si="70"/>
        <v>22.942473713732138</v>
      </c>
    </row>
    <row r="407" spans="1:8" ht="61.5" customHeight="1">
      <c r="A407" s="80" t="s">
        <v>1008</v>
      </c>
      <c r="B407" s="63" t="s">
        <v>318</v>
      </c>
      <c r="C407" s="63" t="s">
        <v>132</v>
      </c>
      <c r="D407" s="63"/>
      <c r="E407" s="64" t="s">
        <v>847</v>
      </c>
      <c r="F407" s="92">
        <f>F408</f>
        <v>7246430</v>
      </c>
      <c r="G407" s="92">
        <f t="shared" ref="G407" si="77">G408</f>
        <v>1831600</v>
      </c>
      <c r="H407" s="65">
        <f t="shared" si="70"/>
        <v>25.275894474934553</v>
      </c>
    </row>
    <row r="408" spans="1:8" ht="29.25" customHeight="1">
      <c r="A408" s="80" t="s">
        <v>1009</v>
      </c>
      <c r="B408" s="63" t="s">
        <v>318</v>
      </c>
      <c r="C408" s="63" t="s">
        <v>132</v>
      </c>
      <c r="D408" s="63" t="s">
        <v>117</v>
      </c>
      <c r="E408" s="64" t="s">
        <v>118</v>
      </c>
      <c r="F408" s="167">
        <v>7246430</v>
      </c>
      <c r="G408" s="167">
        <v>1831600</v>
      </c>
      <c r="H408" s="65">
        <f t="shared" si="70"/>
        <v>25.275894474934553</v>
      </c>
    </row>
    <row r="409" spans="1:8" ht="52.5" customHeight="1">
      <c r="A409" s="80" t="s">
        <v>1010</v>
      </c>
      <c r="B409" s="63" t="s">
        <v>318</v>
      </c>
      <c r="C409" s="63" t="s">
        <v>470</v>
      </c>
      <c r="D409" s="63"/>
      <c r="E409" s="64" t="s">
        <v>13</v>
      </c>
      <c r="F409" s="92">
        <f>F410</f>
        <v>737016</v>
      </c>
      <c r="G409" s="92">
        <f t="shared" ref="G409" si="78">G410</f>
        <v>0</v>
      </c>
      <c r="H409" s="65">
        <f t="shared" si="70"/>
        <v>0</v>
      </c>
    </row>
    <row r="410" spans="1:8" ht="30" customHeight="1">
      <c r="A410" s="80" t="s">
        <v>1011</v>
      </c>
      <c r="B410" s="63" t="s">
        <v>318</v>
      </c>
      <c r="C410" s="63" t="s">
        <v>470</v>
      </c>
      <c r="D410" s="63" t="s">
        <v>117</v>
      </c>
      <c r="E410" s="64" t="s">
        <v>118</v>
      </c>
      <c r="F410" s="167">
        <v>737016</v>
      </c>
      <c r="G410" s="167">
        <v>0</v>
      </c>
      <c r="H410" s="65">
        <f t="shared" si="70"/>
        <v>0</v>
      </c>
    </row>
    <row r="411" spans="1:8" ht="37.5" customHeight="1">
      <c r="A411" s="80" t="s">
        <v>1012</v>
      </c>
      <c r="B411" s="63" t="s">
        <v>318</v>
      </c>
      <c r="C411" s="63" t="s">
        <v>471</v>
      </c>
      <c r="D411" s="63"/>
      <c r="E411" s="64" t="s">
        <v>174</v>
      </c>
      <c r="F411" s="92">
        <f>F412+F414+F418+F416</f>
        <v>16618360</v>
      </c>
      <c r="G411" s="92">
        <f t="shared" ref="G411" si="79">G412+G414+G418</f>
        <v>3863000</v>
      </c>
      <c r="H411" s="65">
        <f t="shared" si="70"/>
        <v>23.245374393141081</v>
      </c>
    </row>
    <row r="412" spans="1:8" ht="35.25" customHeight="1">
      <c r="A412" s="80" t="s">
        <v>335</v>
      </c>
      <c r="B412" s="63" t="s">
        <v>318</v>
      </c>
      <c r="C412" s="63" t="s">
        <v>133</v>
      </c>
      <c r="D412" s="63"/>
      <c r="E412" s="64" t="s">
        <v>334</v>
      </c>
      <c r="F412" s="65">
        <f>F413</f>
        <v>15510460</v>
      </c>
      <c r="G412" s="65">
        <f t="shared" ref="G412" si="80">G413</f>
        <v>3863000</v>
      </c>
      <c r="H412" s="65">
        <f t="shared" si="70"/>
        <v>24.905773265267438</v>
      </c>
    </row>
    <row r="413" spans="1:8" ht="36" customHeight="1">
      <c r="A413" s="80" t="s">
        <v>336</v>
      </c>
      <c r="B413" s="63" t="s">
        <v>318</v>
      </c>
      <c r="C413" s="63" t="s">
        <v>133</v>
      </c>
      <c r="D413" s="63" t="s">
        <v>117</v>
      </c>
      <c r="E413" s="64" t="s">
        <v>118</v>
      </c>
      <c r="F413" s="167">
        <v>15510460</v>
      </c>
      <c r="G413" s="167">
        <v>3863000</v>
      </c>
      <c r="H413" s="65">
        <f t="shared" si="70"/>
        <v>24.905773265267438</v>
      </c>
    </row>
    <row r="414" spans="1:8" ht="135.75" customHeight="1">
      <c r="A414" s="80" t="s">
        <v>337</v>
      </c>
      <c r="B414" s="63" t="s">
        <v>318</v>
      </c>
      <c r="C414" s="63" t="s">
        <v>134</v>
      </c>
      <c r="D414" s="63"/>
      <c r="E414" s="76" t="s">
        <v>216</v>
      </c>
      <c r="F414" s="92">
        <f>F415</f>
        <v>173525</v>
      </c>
      <c r="G414" s="92">
        <f t="shared" ref="G414" si="81">G415</f>
        <v>0</v>
      </c>
      <c r="H414" s="65">
        <f t="shared" si="70"/>
        <v>0</v>
      </c>
    </row>
    <row r="415" spans="1:8" ht="33" customHeight="1">
      <c r="A415" s="80" t="s">
        <v>340</v>
      </c>
      <c r="B415" s="63" t="s">
        <v>318</v>
      </c>
      <c r="C415" s="63" t="s">
        <v>134</v>
      </c>
      <c r="D415" s="63" t="s">
        <v>117</v>
      </c>
      <c r="E415" s="64" t="s">
        <v>118</v>
      </c>
      <c r="F415" s="167">
        <v>173525</v>
      </c>
      <c r="G415" s="167">
        <v>0</v>
      </c>
      <c r="H415" s="65">
        <f t="shared" si="70"/>
        <v>0</v>
      </c>
    </row>
    <row r="416" spans="1:8" ht="45" customHeight="1">
      <c r="A416" s="80" t="s">
        <v>341</v>
      </c>
      <c r="B416" s="63" t="s">
        <v>318</v>
      </c>
      <c r="C416" s="63" t="s">
        <v>1064</v>
      </c>
      <c r="D416" s="63"/>
      <c r="E416" s="64" t="s">
        <v>1065</v>
      </c>
      <c r="F416" s="92">
        <f>F417</f>
        <v>802000</v>
      </c>
      <c r="G416" s="92">
        <f t="shared" ref="G416" si="82">G417</f>
        <v>0</v>
      </c>
      <c r="H416" s="65">
        <f t="shared" si="70"/>
        <v>0</v>
      </c>
    </row>
    <row r="417" spans="1:8" ht="36.75" customHeight="1">
      <c r="A417" s="80" t="s">
        <v>342</v>
      </c>
      <c r="B417" s="63" t="s">
        <v>318</v>
      </c>
      <c r="C417" s="63" t="s">
        <v>1064</v>
      </c>
      <c r="D417" s="63" t="s">
        <v>117</v>
      </c>
      <c r="E417" s="64" t="s">
        <v>118</v>
      </c>
      <c r="F417" s="167">
        <v>802000</v>
      </c>
      <c r="G417" s="167">
        <v>0</v>
      </c>
      <c r="H417" s="65">
        <f t="shared" si="70"/>
        <v>0</v>
      </c>
    </row>
    <row r="418" spans="1:8" ht="54.75" customHeight="1">
      <c r="A418" s="80" t="s">
        <v>344</v>
      </c>
      <c r="B418" s="63" t="s">
        <v>318</v>
      </c>
      <c r="C418" s="63" t="s">
        <v>961</v>
      </c>
      <c r="D418" s="63"/>
      <c r="E418" s="64" t="s">
        <v>962</v>
      </c>
      <c r="F418" s="92">
        <f>F419</f>
        <v>132375</v>
      </c>
      <c r="G418" s="92">
        <f t="shared" ref="G418" si="83">G419</f>
        <v>0</v>
      </c>
      <c r="H418" s="65">
        <f t="shared" si="70"/>
        <v>0</v>
      </c>
    </row>
    <row r="419" spans="1:8" ht="36.75" customHeight="1">
      <c r="A419" s="80" t="s">
        <v>70</v>
      </c>
      <c r="B419" s="63" t="s">
        <v>318</v>
      </c>
      <c r="C419" s="63" t="s">
        <v>961</v>
      </c>
      <c r="D419" s="63" t="s">
        <v>117</v>
      </c>
      <c r="E419" s="64" t="s">
        <v>118</v>
      </c>
      <c r="F419" s="167">
        <v>132375</v>
      </c>
      <c r="G419" s="167">
        <v>0</v>
      </c>
      <c r="H419" s="65">
        <f t="shared" si="70"/>
        <v>0</v>
      </c>
    </row>
    <row r="420" spans="1:8" ht="50.25" customHeight="1">
      <c r="A420" s="80" t="s">
        <v>345</v>
      </c>
      <c r="B420" s="63" t="s">
        <v>318</v>
      </c>
      <c r="C420" s="63" t="s">
        <v>472</v>
      </c>
      <c r="D420" s="63"/>
      <c r="E420" s="64" t="s">
        <v>218</v>
      </c>
      <c r="F420" s="92">
        <f>F421</f>
        <v>617000</v>
      </c>
      <c r="G420" s="92">
        <f t="shared" ref="G420:G421" si="84">G421</f>
        <v>17000</v>
      </c>
      <c r="H420" s="65">
        <f t="shared" si="70"/>
        <v>2.7552674230145868</v>
      </c>
    </row>
    <row r="421" spans="1:8" ht="29.25" customHeight="1">
      <c r="A421" s="80" t="s">
        <v>347</v>
      </c>
      <c r="B421" s="63" t="s">
        <v>318</v>
      </c>
      <c r="C421" s="63" t="s">
        <v>136</v>
      </c>
      <c r="D421" s="63"/>
      <c r="E421" s="64" t="s">
        <v>346</v>
      </c>
      <c r="F421" s="92">
        <f>F422</f>
        <v>617000</v>
      </c>
      <c r="G421" s="92">
        <f t="shared" si="84"/>
        <v>17000</v>
      </c>
      <c r="H421" s="65">
        <f t="shared" si="70"/>
        <v>2.7552674230145868</v>
      </c>
    </row>
    <row r="422" spans="1:8" ht="30.75" customHeight="1">
      <c r="A422" s="80" t="s">
        <v>373</v>
      </c>
      <c r="B422" s="63" t="s">
        <v>318</v>
      </c>
      <c r="C422" s="63" t="s">
        <v>136</v>
      </c>
      <c r="D422" s="63" t="s">
        <v>251</v>
      </c>
      <c r="E422" s="64" t="s">
        <v>252</v>
      </c>
      <c r="F422" s="167">
        <v>617000</v>
      </c>
      <c r="G422" s="167">
        <v>17000</v>
      </c>
      <c r="H422" s="65">
        <f t="shared" si="70"/>
        <v>2.7552674230145868</v>
      </c>
    </row>
    <row r="423" spans="1:8" ht="42" customHeight="1">
      <c r="A423" s="80" t="s">
        <v>374</v>
      </c>
      <c r="B423" s="60" t="s">
        <v>338</v>
      </c>
      <c r="C423" s="60"/>
      <c r="D423" s="60"/>
      <c r="E423" s="72" t="s">
        <v>339</v>
      </c>
      <c r="F423" s="93">
        <f>F424</f>
        <v>2617605</v>
      </c>
      <c r="G423" s="93">
        <f t="shared" ref="G423:G424" si="85">G424</f>
        <v>603493.63</v>
      </c>
      <c r="H423" s="62">
        <f t="shared" si="70"/>
        <v>23.055183268674991</v>
      </c>
    </row>
    <row r="424" spans="1:8" ht="45" customHeight="1">
      <c r="A424" s="80" t="s">
        <v>375</v>
      </c>
      <c r="B424" s="63" t="s">
        <v>338</v>
      </c>
      <c r="C424" s="63" t="s">
        <v>466</v>
      </c>
      <c r="D424" s="60"/>
      <c r="E424" s="64" t="s">
        <v>217</v>
      </c>
      <c r="F424" s="92">
        <f>F425</f>
        <v>2617605</v>
      </c>
      <c r="G424" s="92">
        <f t="shared" si="85"/>
        <v>603493.63</v>
      </c>
      <c r="H424" s="65">
        <f t="shared" si="70"/>
        <v>23.055183268674991</v>
      </c>
    </row>
    <row r="425" spans="1:8" ht="54.75" customHeight="1">
      <c r="A425" s="80" t="s">
        <v>350</v>
      </c>
      <c r="B425" s="63" t="s">
        <v>338</v>
      </c>
      <c r="C425" s="63" t="s">
        <v>472</v>
      </c>
      <c r="D425" s="63"/>
      <c r="E425" s="64" t="s">
        <v>218</v>
      </c>
      <c r="F425" s="92">
        <f>F426+F429+F431</f>
        <v>2617605</v>
      </c>
      <c r="G425" s="92">
        <f t="shared" ref="G425" si="86">G426+G429+G431</f>
        <v>603493.63</v>
      </c>
      <c r="H425" s="65">
        <f t="shared" si="70"/>
        <v>23.055183268674991</v>
      </c>
    </row>
    <row r="426" spans="1:8" ht="37.5" customHeight="1">
      <c r="A426" s="80" t="s">
        <v>353</v>
      </c>
      <c r="B426" s="63" t="s">
        <v>338</v>
      </c>
      <c r="C426" s="63" t="s">
        <v>135</v>
      </c>
      <c r="D426" s="63"/>
      <c r="E426" s="68" t="s">
        <v>343</v>
      </c>
      <c r="F426" s="92">
        <f>SUM(F427:F428)</f>
        <v>1308524</v>
      </c>
      <c r="G426" s="92">
        <f t="shared" ref="G426" si="87">SUM(G427:G428)</f>
        <v>273959.03000000003</v>
      </c>
      <c r="H426" s="65">
        <f t="shared" si="70"/>
        <v>20.936492567197853</v>
      </c>
    </row>
    <row r="427" spans="1:8" ht="43.5" customHeight="1">
      <c r="A427" s="80" t="s">
        <v>355</v>
      </c>
      <c r="B427" s="63" t="s">
        <v>338</v>
      </c>
      <c r="C427" s="63" t="s">
        <v>135</v>
      </c>
      <c r="D427" s="63" t="s">
        <v>596</v>
      </c>
      <c r="E427" s="64" t="s">
        <v>908</v>
      </c>
      <c r="F427" s="167">
        <v>1250074</v>
      </c>
      <c r="G427" s="167">
        <v>273959.03000000003</v>
      </c>
      <c r="H427" s="65">
        <f t="shared" si="70"/>
        <v>21.915425006839598</v>
      </c>
    </row>
    <row r="428" spans="1:8" ht="38.25" customHeight="1">
      <c r="A428" s="80" t="s">
        <v>356</v>
      </c>
      <c r="B428" s="63" t="s">
        <v>338</v>
      </c>
      <c r="C428" s="63" t="s">
        <v>135</v>
      </c>
      <c r="D428" s="63" t="s">
        <v>605</v>
      </c>
      <c r="E428" s="68" t="s">
        <v>606</v>
      </c>
      <c r="F428" s="167">
        <v>58450</v>
      </c>
      <c r="G428" s="167">
        <v>0</v>
      </c>
      <c r="H428" s="65">
        <f t="shared" si="70"/>
        <v>0</v>
      </c>
    </row>
    <row r="429" spans="1:8" ht="39.75" customHeight="1">
      <c r="A429" s="80" t="s">
        <v>504</v>
      </c>
      <c r="B429" s="63" t="s">
        <v>338</v>
      </c>
      <c r="C429" s="63" t="s">
        <v>136</v>
      </c>
      <c r="D429" s="63"/>
      <c r="E429" s="64" t="s">
        <v>346</v>
      </c>
      <c r="F429" s="92">
        <f>F430</f>
        <v>249146</v>
      </c>
      <c r="G429" s="92">
        <f t="shared" ref="G429" si="88">G430</f>
        <v>57564.22</v>
      </c>
      <c r="H429" s="65">
        <f t="shared" si="70"/>
        <v>23.104613359235149</v>
      </c>
    </row>
    <row r="430" spans="1:8" ht="42.75" customHeight="1">
      <c r="A430" s="80" t="s">
        <v>505</v>
      </c>
      <c r="B430" s="63" t="s">
        <v>338</v>
      </c>
      <c r="C430" s="63" t="s">
        <v>136</v>
      </c>
      <c r="D430" s="63" t="s">
        <v>605</v>
      </c>
      <c r="E430" s="68" t="s">
        <v>606</v>
      </c>
      <c r="F430" s="167">
        <v>249146</v>
      </c>
      <c r="G430" s="167">
        <v>57564.22</v>
      </c>
      <c r="H430" s="65">
        <f t="shared" si="70"/>
        <v>23.104613359235149</v>
      </c>
    </row>
    <row r="431" spans="1:8" ht="59.25" customHeight="1">
      <c r="A431" s="80" t="s">
        <v>385</v>
      </c>
      <c r="B431" s="63" t="s">
        <v>338</v>
      </c>
      <c r="C431" s="63" t="s">
        <v>137</v>
      </c>
      <c r="D431" s="63"/>
      <c r="E431" s="64" t="s">
        <v>936</v>
      </c>
      <c r="F431" s="92">
        <f>SUM(F432:F433)</f>
        <v>1059935</v>
      </c>
      <c r="G431" s="92">
        <f t="shared" ref="G431" si="89">SUM(G432:G433)</f>
        <v>271970.38</v>
      </c>
      <c r="H431" s="65">
        <f t="shared" si="70"/>
        <v>25.659156457707311</v>
      </c>
    </row>
    <row r="432" spans="1:8" ht="36" customHeight="1">
      <c r="A432" s="80" t="s">
        <v>386</v>
      </c>
      <c r="B432" s="63" t="s">
        <v>338</v>
      </c>
      <c r="C432" s="63" t="s">
        <v>137</v>
      </c>
      <c r="D432" s="63" t="s">
        <v>684</v>
      </c>
      <c r="E432" s="64" t="s">
        <v>685</v>
      </c>
      <c r="F432" s="167">
        <v>851735</v>
      </c>
      <c r="G432" s="167">
        <v>204863.38</v>
      </c>
      <c r="H432" s="65">
        <f t="shared" si="70"/>
        <v>24.052478763934793</v>
      </c>
    </row>
    <row r="433" spans="1:11" ht="47.25" customHeight="1">
      <c r="A433" s="80" t="s">
        <v>388</v>
      </c>
      <c r="B433" s="63" t="s">
        <v>338</v>
      </c>
      <c r="C433" s="63" t="s">
        <v>137</v>
      </c>
      <c r="D433" s="63" t="s">
        <v>605</v>
      </c>
      <c r="E433" s="68" t="s">
        <v>1144</v>
      </c>
      <c r="F433" s="167">
        <v>208200</v>
      </c>
      <c r="G433" s="167">
        <v>67107</v>
      </c>
      <c r="H433" s="65">
        <f t="shared" si="70"/>
        <v>32.231988472622483</v>
      </c>
    </row>
    <row r="434" spans="1:11" ht="39.75" customHeight="1">
      <c r="A434" s="80" t="s">
        <v>389</v>
      </c>
      <c r="B434" s="60" t="s">
        <v>348</v>
      </c>
      <c r="C434" s="60"/>
      <c r="D434" s="60"/>
      <c r="E434" s="61" t="s">
        <v>349</v>
      </c>
      <c r="F434" s="62">
        <f>F435+F470+F454</f>
        <v>32879881.5</v>
      </c>
      <c r="G434" s="62">
        <f>G435+G470+G454</f>
        <v>11418249.350000001</v>
      </c>
      <c r="H434" s="62">
        <f t="shared" si="70"/>
        <v>34.727160893204562</v>
      </c>
    </row>
    <row r="435" spans="1:11" ht="31.5" customHeight="1">
      <c r="A435" s="80" t="s">
        <v>390</v>
      </c>
      <c r="B435" s="60" t="s">
        <v>351</v>
      </c>
      <c r="C435" s="60"/>
      <c r="D435" s="60"/>
      <c r="E435" s="61" t="s">
        <v>352</v>
      </c>
      <c r="F435" s="62">
        <f>F436+F442</f>
        <v>27899500</v>
      </c>
      <c r="G435" s="62">
        <f>G436+G442</f>
        <v>9122814.9400000013</v>
      </c>
      <c r="H435" s="62">
        <f t="shared" si="70"/>
        <v>32.698847434541847</v>
      </c>
    </row>
    <row r="436" spans="1:11" ht="57" customHeight="1">
      <c r="A436" s="80" t="s">
        <v>391</v>
      </c>
      <c r="B436" s="63" t="s">
        <v>351</v>
      </c>
      <c r="C436" s="63" t="s">
        <v>446</v>
      </c>
      <c r="D436" s="63"/>
      <c r="E436" s="64" t="s">
        <v>202</v>
      </c>
      <c r="F436" s="65">
        <f>F437</f>
        <v>100000</v>
      </c>
      <c r="G436" s="65">
        <f>G437</f>
        <v>0</v>
      </c>
      <c r="H436" s="65">
        <f t="shared" si="70"/>
        <v>0</v>
      </c>
    </row>
    <row r="437" spans="1:11" ht="64.5" customHeight="1">
      <c r="A437" s="80" t="s">
        <v>393</v>
      </c>
      <c r="B437" s="63" t="s">
        <v>351</v>
      </c>
      <c r="C437" s="63" t="s">
        <v>448</v>
      </c>
      <c r="D437" s="63"/>
      <c r="E437" s="64" t="s">
        <v>204</v>
      </c>
      <c r="F437" s="105">
        <f>F438+F440</f>
        <v>100000</v>
      </c>
      <c r="G437" s="105">
        <f>G438+G440</f>
        <v>0</v>
      </c>
      <c r="H437" s="65">
        <f t="shared" si="70"/>
        <v>0</v>
      </c>
    </row>
    <row r="438" spans="1:11" ht="50.25" customHeight="1">
      <c r="A438" s="80" t="s">
        <v>770</v>
      </c>
      <c r="B438" s="63" t="s">
        <v>351</v>
      </c>
      <c r="C438" s="63" t="s">
        <v>449</v>
      </c>
      <c r="D438" s="63"/>
      <c r="E438" s="68" t="s">
        <v>208</v>
      </c>
      <c r="F438" s="105">
        <f>F439</f>
        <v>80000</v>
      </c>
      <c r="G438" s="105">
        <f>G439</f>
        <v>0</v>
      </c>
      <c r="H438" s="65">
        <f t="shared" si="70"/>
        <v>0</v>
      </c>
    </row>
    <row r="439" spans="1:11" ht="33.75" customHeight="1">
      <c r="A439" s="80" t="s">
        <v>506</v>
      </c>
      <c r="B439" s="63" t="s">
        <v>351</v>
      </c>
      <c r="C439" s="63" t="s">
        <v>449</v>
      </c>
      <c r="D439" s="63" t="s">
        <v>680</v>
      </c>
      <c r="E439" s="68" t="s">
        <v>562</v>
      </c>
      <c r="F439" s="167">
        <v>80000</v>
      </c>
      <c r="G439" s="167">
        <v>0</v>
      </c>
      <c r="H439" s="65">
        <f t="shared" si="70"/>
        <v>0</v>
      </c>
    </row>
    <row r="440" spans="1:11" ht="50.25" customHeight="1">
      <c r="A440" s="80" t="s">
        <v>702</v>
      </c>
      <c r="B440" s="63" t="s">
        <v>351</v>
      </c>
      <c r="C440" s="63" t="s">
        <v>450</v>
      </c>
      <c r="D440" s="63"/>
      <c r="E440" s="68" t="s">
        <v>209</v>
      </c>
      <c r="F440" s="105">
        <f>F441</f>
        <v>20000</v>
      </c>
      <c r="G440" s="105">
        <f>G441</f>
        <v>0</v>
      </c>
      <c r="H440" s="65">
        <f t="shared" si="70"/>
        <v>0</v>
      </c>
    </row>
    <row r="441" spans="1:11" ht="37.5" customHeight="1">
      <c r="A441" s="80" t="s">
        <v>703</v>
      </c>
      <c r="B441" s="63" t="s">
        <v>351</v>
      </c>
      <c r="C441" s="63" t="s">
        <v>450</v>
      </c>
      <c r="D441" s="63" t="s">
        <v>680</v>
      </c>
      <c r="E441" s="68" t="s">
        <v>387</v>
      </c>
      <c r="F441" s="167">
        <v>20000</v>
      </c>
      <c r="G441" s="167">
        <v>0</v>
      </c>
      <c r="H441" s="65">
        <f t="shared" si="70"/>
        <v>0</v>
      </c>
    </row>
    <row r="442" spans="1:11" ht="47.25" customHeight="1">
      <c r="A442" s="80" t="s">
        <v>704</v>
      </c>
      <c r="B442" s="63" t="s">
        <v>351</v>
      </c>
      <c r="C442" s="63" t="s">
        <v>395</v>
      </c>
      <c r="D442" s="60"/>
      <c r="E442" s="64" t="s">
        <v>594</v>
      </c>
      <c r="F442" s="65">
        <f>F443+F446+F449+F452</f>
        <v>27799500</v>
      </c>
      <c r="G442" s="65">
        <f>G443+G446+G449+G452</f>
        <v>9122814.9400000013</v>
      </c>
      <c r="H442" s="65">
        <f t="shared" si="70"/>
        <v>32.816471303440714</v>
      </c>
    </row>
    <row r="443" spans="1:11" ht="145.5" customHeight="1">
      <c r="A443" s="80" t="s">
        <v>705</v>
      </c>
      <c r="B443" s="63" t="s">
        <v>351</v>
      </c>
      <c r="C443" s="63" t="s">
        <v>451</v>
      </c>
      <c r="D443" s="63"/>
      <c r="E443" s="64" t="s">
        <v>392</v>
      </c>
      <c r="F443" s="105">
        <f>SUM(F444:F445)</f>
        <v>1902900</v>
      </c>
      <c r="G443" s="105">
        <f>SUM(G444:G445)</f>
        <v>512636.67</v>
      </c>
      <c r="H443" s="65">
        <f t="shared" si="70"/>
        <v>26.939758789216455</v>
      </c>
    </row>
    <row r="444" spans="1:11" ht="37.5" customHeight="1">
      <c r="A444" s="80" t="s">
        <v>706</v>
      </c>
      <c r="B444" s="63" t="s">
        <v>351</v>
      </c>
      <c r="C444" s="63" t="s">
        <v>451</v>
      </c>
      <c r="D444" s="63" t="s">
        <v>605</v>
      </c>
      <c r="E444" s="68" t="s">
        <v>12</v>
      </c>
      <c r="F444" s="167">
        <v>20000</v>
      </c>
      <c r="G444" s="167">
        <v>5052.1000000000004</v>
      </c>
      <c r="H444" s="65">
        <f t="shared" si="70"/>
        <v>25.260500000000004</v>
      </c>
      <c r="K444" s="18"/>
    </row>
    <row r="445" spans="1:11" ht="43.5" customHeight="1">
      <c r="A445" s="80" t="s">
        <v>707</v>
      </c>
      <c r="B445" s="63" t="s">
        <v>351</v>
      </c>
      <c r="C445" s="63" t="s">
        <v>451</v>
      </c>
      <c r="D445" s="63" t="s">
        <v>79</v>
      </c>
      <c r="E445" s="68" t="s">
        <v>168</v>
      </c>
      <c r="F445" s="167">
        <v>1882900</v>
      </c>
      <c r="G445" s="167">
        <v>507584.57</v>
      </c>
      <c r="H445" s="65">
        <f t="shared" si="70"/>
        <v>26.957595729990974</v>
      </c>
      <c r="K445" s="18"/>
    </row>
    <row r="446" spans="1:11" ht="161.25" customHeight="1">
      <c r="A446" s="80" t="s">
        <v>708</v>
      </c>
      <c r="B446" s="63" t="s">
        <v>351</v>
      </c>
      <c r="C446" s="63" t="s">
        <v>452</v>
      </c>
      <c r="D446" s="63"/>
      <c r="E446" s="82" t="s">
        <v>394</v>
      </c>
      <c r="F446" s="105">
        <f>SUM(F447:F448)</f>
        <v>17912600</v>
      </c>
      <c r="G446" s="105">
        <f>SUM(G447:G448)</f>
        <v>5700204.5100000007</v>
      </c>
      <c r="H446" s="65">
        <f t="shared" si="70"/>
        <v>31.822317865636485</v>
      </c>
    </row>
    <row r="447" spans="1:11" ht="36.75" customHeight="1">
      <c r="A447" s="80" t="s">
        <v>507</v>
      </c>
      <c r="B447" s="63" t="s">
        <v>351</v>
      </c>
      <c r="C447" s="63" t="s">
        <v>452</v>
      </c>
      <c r="D447" s="63" t="s">
        <v>605</v>
      </c>
      <c r="E447" s="68" t="s">
        <v>606</v>
      </c>
      <c r="F447" s="167">
        <v>400000</v>
      </c>
      <c r="G447" s="167">
        <v>118367.9</v>
      </c>
      <c r="H447" s="65">
        <f t="shared" si="70"/>
        <v>29.591974999999998</v>
      </c>
    </row>
    <row r="448" spans="1:11" ht="44.25" customHeight="1">
      <c r="A448" s="80" t="s">
        <v>508</v>
      </c>
      <c r="B448" s="63" t="s">
        <v>351</v>
      </c>
      <c r="C448" s="63" t="s">
        <v>452</v>
      </c>
      <c r="D448" s="63" t="s">
        <v>79</v>
      </c>
      <c r="E448" s="68" t="s">
        <v>168</v>
      </c>
      <c r="F448" s="167">
        <v>17512600</v>
      </c>
      <c r="G448" s="167">
        <v>5581836.6100000003</v>
      </c>
      <c r="H448" s="65">
        <f t="shared" si="70"/>
        <v>31.873260452474224</v>
      </c>
    </row>
    <row r="449" spans="1:13" ht="163.5" customHeight="1">
      <c r="A449" s="80" t="s">
        <v>709</v>
      </c>
      <c r="B449" s="63" t="s">
        <v>351</v>
      </c>
      <c r="C449" s="67" t="s">
        <v>453</v>
      </c>
      <c r="D449" s="60"/>
      <c r="E449" s="83" t="s">
        <v>533</v>
      </c>
      <c r="F449" s="105">
        <f>SUM(F450:F451)</f>
        <v>7971100</v>
      </c>
      <c r="G449" s="105">
        <f>SUM(G450:G451)</f>
        <v>2897073.7600000002</v>
      </c>
      <c r="H449" s="65">
        <f t="shared" si="70"/>
        <v>36.344717291214515</v>
      </c>
    </row>
    <row r="450" spans="1:13" ht="51" customHeight="1">
      <c r="A450" s="80" t="s">
        <v>710</v>
      </c>
      <c r="B450" s="63" t="s">
        <v>351</v>
      </c>
      <c r="C450" s="67" t="s">
        <v>453</v>
      </c>
      <c r="D450" s="63" t="s">
        <v>605</v>
      </c>
      <c r="E450" s="68" t="s">
        <v>12</v>
      </c>
      <c r="F450" s="167">
        <v>140000</v>
      </c>
      <c r="G450" s="167">
        <v>32959.08</v>
      </c>
      <c r="H450" s="65">
        <f t="shared" si="70"/>
        <v>23.542200000000001</v>
      </c>
    </row>
    <row r="451" spans="1:13" ht="40.5" customHeight="1">
      <c r="A451" s="80" t="s">
        <v>711</v>
      </c>
      <c r="B451" s="63" t="s">
        <v>351</v>
      </c>
      <c r="C451" s="67" t="s">
        <v>453</v>
      </c>
      <c r="D451" s="63" t="s">
        <v>79</v>
      </c>
      <c r="E451" s="68" t="s">
        <v>168</v>
      </c>
      <c r="F451" s="167">
        <v>7831100</v>
      </c>
      <c r="G451" s="167">
        <v>2864114.68</v>
      </c>
      <c r="H451" s="65">
        <f t="shared" si="70"/>
        <v>36.573593492612787</v>
      </c>
    </row>
    <row r="452" spans="1:13" ht="66" customHeight="1">
      <c r="A452" s="80" t="s">
        <v>1013</v>
      </c>
      <c r="B452" s="63" t="s">
        <v>351</v>
      </c>
      <c r="C452" s="67" t="s">
        <v>879</v>
      </c>
      <c r="D452" s="63"/>
      <c r="E452" s="68" t="s">
        <v>880</v>
      </c>
      <c r="F452" s="105">
        <f>F453</f>
        <v>12900</v>
      </c>
      <c r="G452" s="105">
        <f>G453</f>
        <v>12900</v>
      </c>
      <c r="H452" s="65">
        <f t="shared" si="70"/>
        <v>100</v>
      </c>
    </row>
    <row r="453" spans="1:13" ht="39.75" customHeight="1">
      <c r="A453" s="80" t="s">
        <v>1014</v>
      </c>
      <c r="B453" s="63" t="s">
        <v>351</v>
      </c>
      <c r="C453" s="67" t="s">
        <v>879</v>
      </c>
      <c r="D453" s="63" t="s">
        <v>79</v>
      </c>
      <c r="E453" s="68" t="s">
        <v>168</v>
      </c>
      <c r="F453" s="167">
        <v>12900</v>
      </c>
      <c r="G453" s="167">
        <v>12900</v>
      </c>
      <c r="H453" s="65">
        <f t="shared" si="70"/>
        <v>100</v>
      </c>
    </row>
    <row r="454" spans="1:13" ht="32.25" customHeight="1">
      <c r="A454" s="80" t="s">
        <v>1015</v>
      </c>
      <c r="B454" s="60" t="s">
        <v>887</v>
      </c>
      <c r="C454" s="70"/>
      <c r="D454" s="60"/>
      <c r="E454" s="72" t="s">
        <v>886</v>
      </c>
      <c r="F454" s="62">
        <f>F455+F461+F465</f>
        <v>3049781.5</v>
      </c>
      <c r="G454" s="62">
        <f>G455+G461+G465</f>
        <v>1992708</v>
      </c>
      <c r="H454" s="62">
        <f t="shared" si="70"/>
        <v>65.339369394168074</v>
      </c>
      <c r="K454" s="18"/>
      <c r="L454" s="18"/>
      <c r="M454" s="18"/>
    </row>
    <row r="455" spans="1:13" ht="59.25" customHeight="1">
      <c r="A455" s="80" t="s">
        <v>1016</v>
      </c>
      <c r="B455" s="63" t="s">
        <v>887</v>
      </c>
      <c r="C455" s="67" t="s">
        <v>446</v>
      </c>
      <c r="D455" s="60"/>
      <c r="E455" s="68" t="s">
        <v>202</v>
      </c>
      <c r="F455" s="65">
        <f t="shared" ref="F455:G455" si="90">F456</f>
        <v>2047044.2000000002</v>
      </c>
      <c r="G455" s="65">
        <f t="shared" si="90"/>
        <v>1546725.6</v>
      </c>
      <c r="H455" s="65">
        <f t="shared" si="70"/>
        <v>75.558974251752844</v>
      </c>
    </row>
    <row r="456" spans="1:13" ht="34.5" customHeight="1">
      <c r="A456" s="80" t="s">
        <v>276</v>
      </c>
      <c r="B456" s="63" t="s">
        <v>887</v>
      </c>
      <c r="C456" s="63" t="s">
        <v>447</v>
      </c>
      <c r="D456" s="63"/>
      <c r="E456" s="68" t="s">
        <v>203</v>
      </c>
      <c r="F456" s="65">
        <f>F457+F459</f>
        <v>2047044.2000000002</v>
      </c>
      <c r="G456" s="65">
        <f>G457+G459</f>
        <v>1546725.6</v>
      </c>
      <c r="H456" s="65">
        <f t="shared" si="70"/>
        <v>75.558974251752844</v>
      </c>
    </row>
    <row r="457" spans="1:13" ht="45.75" customHeight="1">
      <c r="A457" s="80" t="s">
        <v>277</v>
      </c>
      <c r="B457" s="63" t="s">
        <v>887</v>
      </c>
      <c r="C457" s="56" t="s">
        <v>844</v>
      </c>
      <c r="D457" s="63"/>
      <c r="E457" s="68" t="s">
        <v>890</v>
      </c>
      <c r="F457" s="105">
        <f>F458</f>
        <v>500318.6</v>
      </c>
      <c r="G457" s="105">
        <f>G458</f>
        <v>0</v>
      </c>
      <c r="H457" s="65">
        <f t="shared" si="70"/>
        <v>0</v>
      </c>
    </row>
    <row r="458" spans="1:13" ht="33.75" customHeight="1">
      <c r="A458" s="80" t="s">
        <v>245</v>
      </c>
      <c r="B458" s="63" t="s">
        <v>887</v>
      </c>
      <c r="C458" s="148" t="s">
        <v>844</v>
      </c>
      <c r="D458" s="63" t="s">
        <v>79</v>
      </c>
      <c r="E458" s="68" t="s">
        <v>168</v>
      </c>
      <c r="F458" s="167">
        <v>500318.6</v>
      </c>
      <c r="G458" s="167">
        <v>0</v>
      </c>
      <c r="H458" s="65">
        <f t="shared" ref="H458:H521" si="91">G458/F458*100</f>
        <v>0</v>
      </c>
    </row>
    <row r="459" spans="1:13" ht="51" customHeight="1">
      <c r="A459" s="80" t="s">
        <v>246</v>
      </c>
      <c r="B459" s="63" t="s">
        <v>887</v>
      </c>
      <c r="C459" s="63" t="s">
        <v>1086</v>
      </c>
      <c r="D459" s="63"/>
      <c r="E459" s="68" t="s">
        <v>1087</v>
      </c>
      <c r="F459" s="105">
        <f t="shared" ref="F459:G459" si="92">F460</f>
        <v>1546725.6</v>
      </c>
      <c r="G459" s="105">
        <f t="shared" si="92"/>
        <v>1546725.6</v>
      </c>
      <c r="H459" s="65">
        <f t="shared" si="91"/>
        <v>100</v>
      </c>
    </row>
    <row r="460" spans="1:13" ht="42" customHeight="1">
      <c r="A460" s="80" t="s">
        <v>247</v>
      </c>
      <c r="B460" s="63" t="s">
        <v>887</v>
      </c>
      <c r="C460" s="78" t="s">
        <v>1086</v>
      </c>
      <c r="D460" s="63" t="s">
        <v>79</v>
      </c>
      <c r="E460" s="68" t="s">
        <v>168</v>
      </c>
      <c r="F460" s="167">
        <v>1546725.6</v>
      </c>
      <c r="G460" s="167">
        <v>1546725.6</v>
      </c>
      <c r="H460" s="65">
        <f t="shared" si="91"/>
        <v>100</v>
      </c>
    </row>
    <row r="461" spans="1:13" ht="48.75" customHeight="1">
      <c r="A461" s="80" t="s">
        <v>248</v>
      </c>
      <c r="B461" s="63" t="s">
        <v>887</v>
      </c>
      <c r="C461" s="67" t="s">
        <v>456</v>
      </c>
      <c r="D461" s="60"/>
      <c r="E461" s="64" t="s">
        <v>171</v>
      </c>
      <c r="F461" s="65">
        <f t="shared" ref="F461:G463" si="93">F462</f>
        <v>255827.3</v>
      </c>
      <c r="G461" s="65">
        <f t="shared" si="93"/>
        <v>0</v>
      </c>
      <c r="H461" s="65">
        <f t="shared" si="91"/>
        <v>0</v>
      </c>
    </row>
    <row r="462" spans="1:13" ht="35.25" customHeight="1">
      <c r="A462" s="80" t="s">
        <v>376</v>
      </c>
      <c r="B462" s="63" t="s">
        <v>887</v>
      </c>
      <c r="C462" s="67" t="s">
        <v>461</v>
      </c>
      <c r="D462" s="60"/>
      <c r="E462" s="64" t="s">
        <v>249</v>
      </c>
      <c r="F462" s="65">
        <f t="shared" si="93"/>
        <v>255827.3</v>
      </c>
      <c r="G462" s="65">
        <f t="shared" si="93"/>
        <v>0</v>
      </c>
      <c r="H462" s="65">
        <f t="shared" si="91"/>
        <v>0</v>
      </c>
    </row>
    <row r="463" spans="1:13" ht="63.75" customHeight="1">
      <c r="A463" s="80" t="s">
        <v>377</v>
      </c>
      <c r="B463" s="63" t="s">
        <v>887</v>
      </c>
      <c r="C463" s="63" t="s">
        <v>860</v>
      </c>
      <c r="D463" s="60"/>
      <c r="E463" s="64" t="s">
        <v>859</v>
      </c>
      <c r="F463" s="65">
        <f t="shared" si="93"/>
        <v>255827.3</v>
      </c>
      <c r="G463" s="65">
        <f t="shared" si="93"/>
        <v>0</v>
      </c>
      <c r="H463" s="65">
        <f t="shared" si="91"/>
        <v>0</v>
      </c>
    </row>
    <row r="464" spans="1:13" ht="46.5" customHeight="1">
      <c r="A464" s="80" t="s">
        <v>378</v>
      </c>
      <c r="B464" s="63" t="s">
        <v>887</v>
      </c>
      <c r="C464" s="63" t="s">
        <v>860</v>
      </c>
      <c r="D464" s="63" t="s">
        <v>79</v>
      </c>
      <c r="E464" s="68" t="s">
        <v>1097</v>
      </c>
      <c r="F464" s="167">
        <v>255827.3</v>
      </c>
      <c r="G464" s="167">
        <v>0</v>
      </c>
      <c r="H464" s="65">
        <f t="shared" si="91"/>
        <v>0</v>
      </c>
    </row>
    <row r="465" spans="1:12" ht="68.25" customHeight="1">
      <c r="A465" s="80" t="s">
        <v>379</v>
      </c>
      <c r="B465" s="63" t="s">
        <v>887</v>
      </c>
      <c r="C465" s="63" t="s">
        <v>929</v>
      </c>
      <c r="D465" s="63"/>
      <c r="E465" s="68" t="s">
        <v>928</v>
      </c>
      <c r="F465" s="66">
        <f>F466+F468</f>
        <v>746910</v>
      </c>
      <c r="G465" s="66">
        <f>G466+G468</f>
        <v>445982.39999999997</v>
      </c>
      <c r="H465" s="65">
        <f t="shared" si="91"/>
        <v>59.710326545366911</v>
      </c>
    </row>
    <row r="466" spans="1:12" ht="36.75" customHeight="1">
      <c r="A466" s="80" t="s">
        <v>380</v>
      </c>
      <c r="B466" s="63" t="s">
        <v>887</v>
      </c>
      <c r="C466" s="63" t="s">
        <v>931</v>
      </c>
      <c r="D466" s="63"/>
      <c r="E466" s="68" t="s">
        <v>930</v>
      </c>
      <c r="F466" s="66">
        <f>F467</f>
        <v>700000</v>
      </c>
      <c r="G466" s="66">
        <f>G467</f>
        <v>416369.17</v>
      </c>
      <c r="H466" s="65">
        <f t="shared" si="91"/>
        <v>59.481310000000001</v>
      </c>
    </row>
    <row r="467" spans="1:12" ht="36.75" customHeight="1">
      <c r="A467" s="80" t="s">
        <v>381</v>
      </c>
      <c r="B467" s="63" t="s">
        <v>887</v>
      </c>
      <c r="C467" s="63" t="s">
        <v>931</v>
      </c>
      <c r="D467" s="63" t="s">
        <v>79</v>
      </c>
      <c r="E467" s="68" t="s">
        <v>290</v>
      </c>
      <c r="F467" s="167">
        <v>700000</v>
      </c>
      <c r="G467" s="167">
        <v>416369.17</v>
      </c>
      <c r="H467" s="65">
        <f t="shared" si="91"/>
        <v>59.481310000000001</v>
      </c>
    </row>
    <row r="468" spans="1:12" ht="35.25" customHeight="1">
      <c r="A468" s="80" t="s">
        <v>382</v>
      </c>
      <c r="B468" s="63" t="s">
        <v>887</v>
      </c>
      <c r="C468" s="63" t="s">
        <v>1088</v>
      </c>
      <c r="D468" s="63"/>
      <c r="E468" s="68" t="s">
        <v>1089</v>
      </c>
      <c r="F468" s="66">
        <f>F469</f>
        <v>46910</v>
      </c>
      <c r="G468" s="66">
        <f>G469</f>
        <v>29613.23</v>
      </c>
      <c r="H468" s="65">
        <f t="shared" si="91"/>
        <v>63.12775527606054</v>
      </c>
    </row>
    <row r="469" spans="1:12" ht="40.5" customHeight="1">
      <c r="A469" s="80" t="s">
        <v>383</v>
      </c>
      <c r="B469" s="63" t="s">
        <v>887</v>
      </c>
      <c r="C469" s="63" t="s">
        <v>1088</v>
      </c>
      <c r="D469" s="63" t="s">
        <v>79</v>
      </c>
      <c r="E469" s="68" t="s">
        <v>290</v>
      </c>
      <c r="F469" s="167">
        <v>46910</v>
      </c>
      <c r="G469" s="167">
        <v>29613.23</v>
      </c>
      <c r="H469" s="65">
        <f t="shared" si="91"/>
        <v>63.12775527606054</v>
      </c>
    </row>
    <row r="470" spans="1:12" ht="33.75" customHeight="1">
      <c r="A470" s="80" t="s">
        <v>384</v>
      </c>
      <c r="B470" s="60" t="s">
        <v>534</v>
      </c>
      <c r="C470" s="60"/>
      <c r="D470" s="60"/>
      <c r="E470" s="61" t="s">
        <v>535</v>
      </c>
      <c r="F470" s="62">
        <f>F471+F482+F485</f>
        <v>1930600</v>
      </c>
      <c r="G470" s="62">
        <f>G471+G482+G485</f>
        <v>302726.40999999997</v>
      </c>
      <c r="H470" s="62">
        <f t="shared" si="91"/>
        <v>15.680431472081215</v>
      </c>
    </row>
    <row r="471" spans="1:12" ht="57.75" customHeight="1">
      <c r="A471" s="80" t="s">
        <v>848</v>
      </c>
      <c r="B471" s="63" t="s">
        <v>534</v>
      </c>
      <c r="C471" s="63" t="s">
        <v>446</v>
      </c>
      <c r="D471" s="63"/>
      <c r="E471" s="64" t="s">
        <v>202</v>
      </c>
      <c r="F471" s="65">
        <f>F472</f>
        <v>205000</v>
      </c>
      <c r="G471" s="65">
        <f>G472</f>
        <v>21700</v>
      </c>
      <c r="H471" s="65">
        <f t="shared" si="91"/>
        <v>10.585365853658537</v>
      </c>
    </row>
    <row r="472" spans="1:12" ht="59.25" customHeight="1">
      <c r="A472" s="80" t="s">
        <v>849</v>
      </c>
      <c r="B472" s="63" t="s">
        <v>534</v>
      </c>
      <c r="C472" s="63" t="s">
        <v>448</v>
      </c>
      <c r="D472" s="63"/>
      <c r="E472" s="64" t="s">
        <v>204</v>
      </c>
      <c r="F472" s="105">
        <f>F473+F475+F477+F479</f>
        <v>205000</v>
      </c>
      <c r="G472" s="105">
        <f>G473+G475+G477+G479</f>
        <v>21700</v>
      </c>
      <c r="H472" s="65">
        <f t="shared" si="91"/>
        <v>10.585365853658537</v>
      </c>
    </row>
    <row r="473" spans="1:12" ht="33.75" customHeight="1">
      <c r="A473" s="80" t="s">
        <v>850</v>
      </c>
      <c r="B473" s="63" t="s">
        <v>534</v>
      </c>
      <c r="C473" s="63" t="s">
        <v>836</v>
      </c>
      <c r="D473" s="63"/>
      <c r="E473" s="68" t="s">
        <v>138</v>
      </c>
      <c r="F473" s="105">
        <f>F474</f>
        <v>150000</v>
      </c>
      <c r="G473" s="105">
        <f>G474</f>
        <v>6700</v>
      </c>
      <c r="H473" s="65">
        <f t="shared" si="91"/>
        <v>4.4666666666666668</v>
      </c>
    </row>
    <row r="474" spans="1:12" ht="66.75" customHeight="1">
      <c r="A474" s="80" t="s">
        <v>893</v>
      </c>
      <c r="B474" s="63" t="s">
        <v>534</v>
      </c>
      <c r="C474" s="63" t="s">
        <v>836</v>
      </c>
      <c r="D474" s="63" t="s">
        <v>498</v>
      </c>
      <c r="E474" s="64" t="s">
        <v>1049</v>
      </c>
      <c r="F474" s="167">
        <v>150000</v>
      </c>
      <c r="G474" s="167">
        <v>6700</v>
      </c>
      <c r="H474" s="65">
        <f t="shared" si="91"/>
        <v>4.4666666666666668</v>
      </c>
      <c r="K474" s="147"/>
      <c r="L474" s="147"/>
    </row>
    <row r="475" spans="1:12" ht="42.75" customHeight="1">
      <c r="A475" s="80" t="s">
        <v>894</v>
      </c>
      <c r="B475" s="63" t="s">
        <v>534</v>
      </c>
      <c r="C475" s="63" t="s">
        <v>454</v>
      </c>
      <c r="D475" s="63"/>
      <c r="E475" s="68" t="s">
        <v>225</v>
      </c>
      <c r="F475" s="105">
        <f>F476</f>
        <v>20000</v>
      </c>
      <c r="G475" s="105">
        <f>G476</f>
        <v>0</v>
      </c>
      <c r="H475" s="65">
        <f t="shared" si="91"/>
        <v>0</v>
      </c>
    </row>
    <row r="476" spans="1:12" ht="30.75" customHeight="1">
      <c r="A476" s="80" t="s">
        <v>1017</v>
      </c>
      <c r="B476" s="63" t="s">
        <v>534</v>
      </c>
      <c r="C476" s="63" t="s">
        <v>454</v>
      </c>
      <c r="D476" s="63" t="s">
        <v>605</v>
      </c>
      <c r="E476" s="68" t="s">
        <v>12</v>
      </c>
      <c r="F476" s="167">
        <v>20000</v>
      </c>
      <c r="G476" s="167">
        <v>0</v>
      </c>
      <c r="H476" s="65">
        <f t="shared" si="91"/>
        <v>0</v>
      </c>
    </row>
    <row r="477" spans="1:12" ht="63.75" customHeight="1">
      <c r="A477" s="80" t="s">
        <v>1018</v>
      </c>
      <c r="B477" s="63" t="s">
        <v>534</v>
      </c>
      <c r="C477" s="63" t="s">
        <v>455</v>
      </c>
      <c r="D477" s="63"/>
      <c r="E477" s="68" t="s">
        <v>205</v>
      </c>
      <c r="F477" s="105">
        <f>F478</f>
        <v>15000</v>
      </c>
      <c r="G477" s="105">
        <f>G478</f>
        <v>15000</v>
      </c>
      <c r="H477" s="65">
        <f t="shared" si="91"/>
        <v>100</v>
      </c>
    </row>
    <row r="478" spans="1:12" ht="42" customHeight="1">
      <c r="A478" s="80" t="s">
        <v>895</v>
      </c>
      <c r="B478" s="63" t="s">
        <v>534</v>
      </c>
      <c r="C478" s="63" t="s">
        <v>455</v>
      </c>
      <c r="D478" s="63" t="s">
        <v>605</v>
      </c>
      <c r="E478" s="68" t="s">
        <v>606</v>
      </c>
      <c r="F478" s="167">
        <v>15000</v>
      </c>
      <c r="G478" s="167">
        <v>15000</v>
      </c>
      <c r="H478" s="65">
        <f t="shared" si="91"/>
        <v>100</v>
      </c>
    </row>
    <row r="479" spans="1:12" ht="35.25" customHeight="1">
      <c r="A479" s="80" t="s">
        <v>896</v>
      </c>
      <c r="B479" s="63" t="s">
        <v>534</v>
      </c>
      <c r="C479" s="63" t="s">
        <v>207</v>
      </c>
      <c r="D479" s="63"/>
      <c r="E479" s="68" t="s">
        <v>206</v>
      </c>
      <c r="F479" s="105">
        <f>SUM(F480:F481)</f>
        <v>20000</v>
      </c>
      <c r="G479" s="105">
        <f>SUM(G480:G481)</f>
        <v>0</v>
      </c>
      <c r="H479" s="65">
        <f t="shared" si="91"/>
        <v>0</v>
      </c>
    </row>
    <row r="480" spans="1:12" ht="47.25" customHeight="1">
      <c r="A480" s="80" t="s">
        <v>897</v>
      </c>
      <c r="B480" s="63" t="s">
        <v>534</v>
      </c>
      <c r="C480" s="63" t="s">
        <v>207</v>
      </c>
      <c r="D480" s="63" t="s">
        <v>605</v>
      </c>
      <c r="E480" s="68" t="s">
        <v>909</v>
      </c>
      <c r="F480" s="167">
        <v>1000</v>
      </c>
      <c r="G480" s="167">
        <v>0</v>
      </c>
      <c r="H480" s="65">
        <f t="shared" si="91"/>
        <v>0</v>
      </c>
      <c r="K480" s="147"/>
      <c r="L480" s="147"/>
    </row>
    <row r="481" spans="1:8" ht="42.75" customHeight="1">
      <c r="A481" s="80" t="s">
        <v>900</v>
      </c>
      <c r="B481" s="63" t="s">
        <v>534</v>
      </c>
      <c r="C481" s="63" t="s">
        <v>207</v>
      </c>
      <c r="D481" s="63" t="s">
        <v>79</v>
      </c>
      <c r="E481" s="68" t="s">
        <v>168</v>
      </c>
      <c r="F481" s="167">
        <v>19000</v>
      </c>
      <c r="G481" s="167">
        <v>0</v>
      </c>
      <c r="H481" s="65">
        <f t="shared" si="91"/>
        <v>0</v>
      </c>
    </row>
    <row r="482" spans="1:8" ht="67.5" customHeight="1">
      <c r="A482" s="80" t="s">
        <v>901</v>
      </c>
      <c r="B482" s="63" t="s">
        <v>534</v>
      </c>
      <c r="C482" s="63" t="s">
        <v>485</v>
      </c>
      <c r="D482" s="63"/>
      <c r="E482" s="64" t="s">
        <v>910</v>
      </c>
      <c r="F482" s="105">
        <f t="shared" ref="F482:G483" si="94">F483</f>
        <v>80000</v>
      </c>
      <c r="G482" s="105">
        <f t="shared" si="94"/>
        <v>33000</v>
      </c>
      <c r="H482" s="65">
        <f t="shared" si="91"/>
        <v>41.25</v>
      </c>
    </row>
    <row r="483" spans="1:8" ht="36.75" customHeight="1">
      <c r="A483" s="80" t="s">
        <v>902</v>
      </c>
      <c r="B483" s="63" t="s">
        <v>534</v>
      </c>
      <c r="C483" s="63" t="s">
        <v>907</v>
      </c>
      <c r="D483" s="63"/>
      <c r="E483" s="68" t="s">
        <v>224</v>
      </c>
      <c r="F483" s="105">
        <f t="shared" si="94"/>
        <v>80000</v>
      </c>
      <c r="G483" s="105">
        <f t="shared" si="94"/>
        <v>33000</v>
      </c>
      <c r="H483" s="65">
        <f t="shared" si="91"/>
        <v>41.25</v>
      </c>
    </row>
    <row r="484" spans="1:8" ht="79.5" customHeight="1">
      <c r="A484" s="80" t="s">
        <v>903</v>
      </c>
      <c r="B484" s="63" t="s">
        <v>534</v>
      </c>
      <c r="C484" s="63" t="s">
        <v>907</v>
      </c>
      <c r="D484" s="63" t="s">
        <v>498</v>
      </c>
      <c r="E484" s="68" t="s">
        <v>1049</v>
      </c>
      <c r="F484" s="167">
        <v>80000</v>
      </c>
      <c r="G484" s="167">
        <v>33000</v>
      </c>
      <c r="H484" s="65">
        <f t="shared" si="91"/>
        <v>41.25</v>
      </c>
    </row>
    <row r="485" spans="1:8" ht="35.25" customHeight="1">
      <c r="A485" s="80" t="s">
        <v>904</v>
      </c>
      <c r="B485" s="63" t="s">
        <v>534</v>
      </c>
      <c r="C485" s="63" t="s">
        <v>395</v>
      </c>
      <c r="D485" s="60"/>
      <c r="E485" s="64" t="s">
        <v>594</v>
      </c>
      <c r="F485" s="65">
        <f>F486+F488</f>
        <v>1645600</v>
      </c>
      <c r="G485" s="65">
        <f>G486+G488</f>
        <v>248026.40999999997</v>
      </c>
      <c r="H485" s="65">
        <f t="shared" si="91"/>
        <v>15.072095892075838</v>
      </c>
    </row>
    <row r="486" spans="1:8" ht="146.25" customHeight="1">
      <c r="A486" s="80" t="s">
        <v>905</v>
      </c>
      <c r="B486" s="63" t="s">
        <v>534</v>
      </c>
      <c r="C486" s="63" t="s">
        <v>451</v>
      </c>
      <c r="D486" s="63"/>
      <c r="E486" s="64" t="s">
        <v>392</v>
      </c>
      <c r="F486" s="65">
        <f>F487</f>
        <v>119300</v>
      </c>
      <c r="G486" s="65">
        <f>G487</f>
        <v>33060.99</v>
      </c>
      <c r="H486" s="65">
        <f t="shared" si="91"/>
        <v>27.712481139983236</v>
      </c>
    </row>
    <row r="487" spans="1:8" ht="32.25" customHeight="1">
      <c r="A487" s="80" t="s">
        <v>917</v>
      </c>
      <c r="B487" s="63" t="s">
        <v>534</v>
      </c>
      <c r="C487" s="63" t="s">
        <v>451</v>
      </c>
      <c r="D487" s="63" t="s">
        <v>596</v>
      </c>
      <c r="E487" s="64" t="s">
        <v>908</v>
      </c>
      <c r="F487" s="167">
        <v>119300</v>
      </c>
      <c r="G487" s="167">
        <v>33060.99</v>
      </c>
      <c r="H487" s="65">
        <f t="shared" si="91"/>
        <v>27.712481139983236</v>
      </c>
    </row>
    <row r="488" spans="1:8" ht="155.25" customHeight="1">
      <c r="A488" s="80" t="s">
        <v>918</v>
      </c>
      <c r="B488" s="63" t="s">
        <v>534</v>
      </c>
      <c r="C488" s="63" t="s">
        <v>452</v>
      </c>
      <c r="D488" s="63"/>
      <c r="E488" s="82" t="s">
        <v>394</v>
      </c>
      <c r="F488" s="105">
        <f>SUM(F489:F490)</f>
        <v>1526300</v>
      </c>
      <c r="G488" s="105">
        <f>SUM(G489:G490)</f>
        <v>214965.41999999998</v>
      </c>
      <c r="H488" s="65">
        <f t="shared" si="91"/>
        <v>14.084087007796631</v>
      </c>
    </row>
    <row r="489" spans="1:8" ht="37.5" customHeight="1">
      <c r="A489" s="80" t="s">
        <v>919</v>
      </c>
      <c r="B489" s="63" t="s">
        <v>534</v>
      </c>
      <c r="C489" s="63" t="s">
        <v>452</v>
      </c>
      <c r="D489" s="63" t="s">
        <v>596</v>
      </c>
      <c r="E489" s="64" t="s">
        <v>597</v>
      </c>
      <c r="F489" s="167">
        <v>1215740</v>
      </c>
      <c r="G489" s="167">
        <v>190875.49</v>
      </c>
      <c r="H489" s="65">
        <f t="shared" si="91"/>
        <v>15.700354516590718</v>
      </c>
    </row>
    <row r="490" spans="1:8" ht="32.25" customHeight="1">
      <c r="A490" s="80" t="s">
        <v>920</v>
      </c>
      <c r="B490" s="63" t="s">
        <v>534</v>
      </c>
      <c r="C490" s="63" t="s">
        <v>452</v>
      </c>
      <c r="D490" s="63" t="s">
        <v>605</v>
      </c>
      <c r="E490" s="68" t="s">
        <v>606</v>
      </c>
      <c r="F490" s="167">
        <v>310560</v>
      </c>
      <c r="G490" s="167">
        <v>24089.93</v>
      </c>
      <c r="H490" s="65">
        <f t="shared" si="91"/>
        <v>7.7569326378155585</v>
      </c>
    </row>
    <row r="491" spans="1:8" ht="36.75" customHeight="1">
      <c r="A491" s="80" t="s">
        <v>1021</v>
      </c>
      <c r="B491" s="60" t="s">
        <v>536</v>
      </c>
      <c r="C491" s="63"/>
      <c r="D491" s="63"/>
      <c r="E491" s="61" t="s">
        <v>537</v>
      </c>
      <c r="F491" s="62">
        <f>F492+F501</f>
        <v>27380400</v>
      </c>
      <c r="G491" s="62">
        <f t="shared" ref="G491" si="95">G492+G501</f>
        <v>2813431.3600000003</v>
      </c>
      <c r="H491" s="62">
        <f t="shared" si="91"/>
        <v>10.275347913105728</v>
      </c>
    </row>
    <row r="492" spans="1:8" ht="34.5" customHeight="1">
      <c r="A492" s="80" t="s">
        <v>1050</v>
      </c>
      <c r="B492" s="60" t="s">
        <v>538</v>
      </c>
      <c r="C492" s="60"/>
      <c r="D492" s="60"/>
      <c r="E492" s="61" t="s">
        <v>539</v>
      </c>
      <c r="F492" s="62">
        <f t="shared" ref="F492:G493" si="96">F493</f>
        <v>24203743</v>
      </c>
      <c r="G492" s="62">
        <f t="shared" si="96"/>
        <v>2100000</v>
      </c>
      <c r="H492" s="62">
        <f t="shared" si="91"/>
        <v>8.6763439853083888</v>
      </c>
    </row>
    <row r="493" spans="1:8" ht="62.25" customHeight="1">
      <c r="A493" s="80" t="s">
        <v>1051</v>
      </c>
      <c r="B493" s="63" t="s">
        <v>538</v>
      </c>
      <c r="C493" s="63" t="s">
        <v>473</v>
      </c>
      <c r="D493" s="60"/>
      <c r="E493" s="64" t="s">
        <v>1042</v>
      </c>
      <c r="F493" s="65">
        <f>F494</f>
        <v>24203743</v>
      </c>
      <c r="G493" s="65">
        <f t="shared" si="96"/>
        <v>2100000</v>
      </c>
      <c r="H493" s="65">
        <f t="shared" si="91"/>
        <v>8.6763439853083888</v>
      </c>
    </row>
    <row r="494" spans="1:8" ht="37.5" customHeight="1">
      <c r="A494" s="80" t="s">
        <v>1052</v>
      </c>
      <c r="B494" s="63" t="s">
        <v>538</v>
      </c>
      <c r="C494" s="63" t="s">
        <v>482</v>
      </c>
      <c r="D494" s="60"/>
      <c r="E494" s="64" t="s">
        <v>178</v>
      </c>
      <c r="F494" s="65">
        <f>F495+F497+F499</f>
        <v>24203743</v>
      </c>
      <c r="G494" s="65">
        <f t="shared" ref="G494" si="97">G495+G497+G499</f>
        <v>2100000</v>
      </c>
      <c r="H494" s="65">
        <f t="shared" si="91"/>
        <v>8.6763439853083888</v>
      </c>
    </row>
    <row r="495" spans="1:8" ht="44.25" customHeight="1">
      <c r="A495" s="80" t="s">
        <v>1053</v>
      </c>
      <c r="B495" s="63" t="s">
        <v>538</v>
      </c>
      <c r="C495" s="63" t="s">
        <v>483</v>
      </c>
      <c r="D495" s="63"/>
      <c r="E495" s="64" t="s">
        <v>540</v>
      </c>
      <c r="F495" s="92">
        <f>F496</f>
        <v>24028843</v>
      </c>
      <c r="G495" s="92">
        <f t="shared" ref="G495" si="98">G496</f>
        <v>2100000</v>
      </c>
      <c r="H495" s="65">
        <f t="shared" si="91"/>
        <v>8.739496945400159</v>
      </c>
    </row>
    <row r="496" spans="1:8" ht="31.5" customHeight="1">
      <c r="A496" s="80" t="s">
        <v>1098</v>
      </c>
      <c r="B496" s="63" t="s">
        <v>538</v>
      </c>
      <c r="C496" s="63" t="s">
        <v>483</v>
      </c>
      <c r="D496" s="63" t="s">
        <v>117</v>
      </c>
      <c r="E496" s="64" t="s">
        <v>118</v>
      </c>
      <c r="F496" s="167">
        <v>24028843</v>
      </c>
      <c r="G496" s="167">
        <v>2100000</v>
      </c>
      <c r="H496" s="65">
        <f t="shared" si="91"/>
        <v>8.739496945400159</v>
      </c>
    </row>
    <row r="497" spans="1:8" ht="53.25" customHeight="1">
      <c r="A497" s="80" t="s">
        <v>1099</v>
      </c>
      <c r="B497" s="63" t="s">
        <v>538</v>
      </c>
      <c r="C497" s="63" t="s">
        <v>191</v>
      </c>
      <c r="D497" s="63"/>
      <c r="E497" s="64" t="s">
        <v>856</v>
      </c>
      <c r="F497" s="92">
        <f>F498</f>
        <v>52500</v>
      </c>
      <c r="G497" s="92">
        <f>G498</f>
        <v>0</v>
      </c>
      <c r="H497" s="65">
        <f t="shared" si="91"/>
        <v>0</v>
      </c>
    </row>
    <row r="498" spans="1:8" ht="27.75" customHeight="1">
      <c r="A498" s="80" t="s">
        <v>1100</v>
      </c>
      <c r="B498" s="63" t="s">
        <v>538</v>
      </c>
      <c r="C498" s="63" t="s">
        <v>191</v>
      </c>
      <c r="D498" s="63" t="s">
        <v>117</v>
      </c>
      <c r="E498" s="64" t="s">
        <v>118</v>
      </c>
      <c r="F498" s="167">
        <v>52500</v>
      </c>
      <c r="G498" s="167">
        <v>0</v>
      </c>
      <c r="H498" s="65">
        <f t="shared" si="91"/>
        <v>0</v>
      </c>
    </row>
    <row r="499" spans="1:8" ht="68.25" customHeight="1">
      <c r="A499" s="80" t="s">
        <v>1101</v>
      </c>
      <c r="B499" s="63" t="s">
        <v>538</v>
      </c>
      <c r="C499" s="63" t="s">
        <v>914</v>
      </c>
      <c r="D499" s="63"/>
      <c r="E499" s="64" t="s">
        <v>913</v>
      </c>
      <c r="F499" s="92">
        <f t="shared" ref="F499:G499" si="99">F500</f>
        <v>122400</v>
      </c>
      <c r="G499" s="92">
        <f t="shared" si="99"/>
        <v>0</v>
      </c>
      <c r="H499" s="65">
        <f t="shared" si="91"/>
        <v>0</v>
      </c>
    </row>
    <row r="500" spans="1:8" ht="33.75" customHeight="1">
      <c r="A500" s="80" t="s">
        <v>1102</v>
      </c>
      <c r="B500" s="63" t="s">
        <v>538</v>
      </c>
      <c r="C500" s="63" t="s">
        <v>914</v>
      </c>
      <c r="D500" s="63" t="s">
        <v>117</v>
      </c>
      <c r="E500" s="64" t="s">
        <v>118</v>
      </c>
      <c r="F500" s="167">
        <v>122400</v>
      </c>
      <c r="G500" s="167">
        <v>0</v>
      </c>
      <c r="H500" s="65">
        <f t="shared" si="91"/>
        <v>0</v>
      </c>
    </row>
    <row r="501" spans="1:8" ht="42" customHeight="1">
      <c r="A501" s="80" t="s">
        <v>1103</v>
      </c>
      <c r="B501" s="60" t="s">
        <v>541</v>
      </c>
      <c r="C501" s="60"/>
      <c r="D501" s="60"/>
      <c r="E501" s="61" t="s">
        <v>542</v>
      </c>
      <c r="F501" s="93">
        <f>F502</f>
        <v>3176657</v>
      </c>
      <c r="G501" s="93">
        <f t="shared" ref="G501:G502" si="100">G502</f>
        <v>713431.3600000001</v>
      </c>
      <c r="H501" s="62">
        <f t="shared" si="91"/>
        <v>22.458558163503334</v>
      </c>
    </row>
    <row r="502" spans="1:8" ht="33" customHeight="1">
      <c r="A502" s="80" t="s">
        <v>1104</v>
      </c>
      <c r="B502" s="63" t="s">
        <v>541</v>
      </c>
      <c r="C502" s="63" t="s">
        <v>473</v>
      </c>
      <c r="D502" s="63"/>
      <c r="E502" s="64" t="s">
        <v>1042</v>
      </c>
      <c r="F502" s="92">
        <f>F503</f>
        <v>3176657</v>
      </c>
      <c r="G502" s="92">
        <f t="shared" si="100"/>
        <v>713431.3600000001</v>
      </c>
      <c r="H502" s="65">
        <f t="shared" si="91"/>
        <v>22.458558163503334</v>
      </c>
    </row>
    <row r="503" spans="1:8" ht="45.75" customHeight="1">
      <c r="A503" s="80" t="s">
        <v>1105</v>
      </c>
      <c r="B503" s="63" t="s">
        <v>541</v>
      </c>
      <c r="C503" s="63" t="s">
        <v>476</v>
      </c>
      <c r="D503" s="63"/>
      <c r="E503" s="64" t="s">
        <v>1045</v>
      </c>
      <c r="F503" s="92">
        <f>F504+F507+F510+F512</f>
        <v>3176657</v>
      </c>
      <c r="G503" s="92">
        <f t="shared" ref="G503" si="101">G504+G507+G510+G512</f>
        <v>713431.3600000001</v>
      </c>
      <c r="H503" s="65">
        <f t="shared" si="91"/>
        <v>22.458558163503334</v>
      </c>
    </row>
    <row r="504" spans="1:8" ht="33" customHeight="1">
      <c r="A504" s="80" t="s">
        <v>1106</v>
      </c>
      <c r="B504" s="63" t="s">
        <v>541</v>
      </c>
      <c r="C504" s="63" t="s">
        <v>532</v>
      </c>
      <c r="D504" s="63"/>
      <c r="E504" s="64" t="s">
        <v>543</v>
      </c>
      <c r="F504" s="92">
        <f>SUM(F505:F506)</f>
        <v>1626547</v>
      </c>
      <c r="G504" s="92">
        <f t="shared" ref="G504" si="102">SUM(G505:G506)</f>
        <v>371450.82</v>
      </c>
      <c r="H504" s="65">
        <f t="shared" si="91"/>
        <v>22.836771393633263</v>
      </c>
    </row>
    <row r="505" spans="1:8" ht="39" customHeight="1">
      <c r="A505" s="80" t="s">
        <v>1107</v>
      </c>
      <c r="B505" s="63" t="s">
        <v>541</v>
      </c>
      <c r="C505" s="63" t="s">
        <v>532</v>
      </c>
      <c r="D505" s="63" t="s">
        <v>596</v>
      </c>
      <c r="E505" s="64" t="s">
        <v>908</v>
      </c>
      <c r="F505" s="167">
        <v>1606347</v>
      </c>
      <c r="G505" s="167">
        <v>370450.82</v>
      </c>
      <c r="H505" s="65">
        <f t="shared" si="91"/>
        <v>23.061693395013656</v>
      </c>
    </row>
    <row r="506" spans="1:8" ht="33" customHeight="1">
      <c r="A506" s="80" t="s">
        <v>1108</v>
      </c>
      <c r="B506" s="63" t="s">
        <v>541</v>
      </c>
      <c r="C506" s="63" t="s">
        <v>532</v>
      </c>
      <c r="D506" s="63" t="s">
        <v>605</v>
      </c>
      <c r="E506" s="68" t="s">
        <v>12</v>
      </c>
      <c r="F506" s="167">
        <v>20200</v>
      </c>
      <c r="G506" s="167">
        <v>1000</v>
      </c>
      <c r="H506" s="65">
        <f t="shared" si="91"/>
        <v>4.9504950495049505</v>
      </c>
    </row>
    <row r="507" spans="1:8" ht="48" customHeight="1">
      <c r="A507" s="80" t="s">
        <v>1109</v>
      </c>
      <c r="B507" s="63" t="s">
        <v>541</v>
      </c>
      <c r="C507" s="63" t="s">
        <v>501</v>
      </c>
      <c r="D507" s="63"/>
      <c r="E507" s="64" t="s">
        <v>176</v>
      </c>
      <c r="F507" s="92">
        <f>SUM(F508:F509)</f>
        <v>1370110</v>
      </c>
      <c r="G507" s="92">
        <f>SUM(G508:G509)</f>
        <v>281752.54000000004</v>
      </c>
      <c r="H507" s="65">
        <f t="shared" si="91"/>
        <v>20.56422768974754</v>
      </c>
    </row>
    <row r="508" spans="1:8" ht="33" customHeight="1">
      <c r="A508" s="80" t="s">
        <v>1110</v>
      </c>
      <c r="B508" s="63" t="s">
        <v>541</v>
      </c>
      <c r="C508" s="63" t="s">
        <v>501</v>
      </c>
      <c r="D508" s="63" t="s">
        <v>684</v>
      </c>
      <c r="E508" s="64" t="s">
        <v>685</v>
      </c>
      <c r="F508" s="167">
        <v>1204910</v>
      </c>
      <c r="G508" s="167">
        <v>201887.54</v>
      </c>
      <c r="H508" s="65">
        <f t="shared" si="91"/>
        <v>16.755404138068407</v>
      </c>
    </row>
    <row r="509" spans="1:8" ht="42.75" customHeight="1">
      <c r="A509" s="80" t="s">
        <v>1111</v>
      </c>
      <c r="B509" s="63" t="s">
        <v>541</v>
      </c>
      <c r="C509" s="63" t="s">
        <v>501</v>
      </c>
      <c r="D509" s="63" t="s">
        <v>605</v>
      </c>
      <c r="E509" s="68" t="s">
        <v>606</v>
      </c>
      <c r="F509" s="167">
        <v>165200</v>
      </c>
      <c r="G509" s="167">
        <v>79865</v>
      </c>
      <c r="H509" s="65">
        <f t="shared" si="91"/>
        <v>48.344430992736079</v>
      </c>
    </row>
    <row r="510" spans="1:8" ht="33" customHeight="1">
      <c r="A510" s="80" t="s">
        <v>1112</v>
      </c>
      <c r="B510" s="63" t="s">
        <v>541</v>
      </c>
      <c r="C510" s="63" t="s">
        <v>357</v>
      </c>
      <c r="D510" s="63"/>
      <c r="E510" s="64" t="s">
        <v>358</v>
      </c>
      <c r="F510" s="92">
        <f>F511</f>
        <v>160000</v>
      </c>
      <c r="G510" s="92">
        <f>G511</f>
        <v>60228</v>
      </c>
      <c r="H510" s="65">
        <f t="shared" si="91"/>
        <v>37.642499999999998</v>
      </c>
    </row>
    <row r="511" spans="1:8" ht="67.5" customHeight="1">
      <c r="A511" s="80" t="s">
        <v>1113</v>
      </c>
      <c r="B511" s="63" t="s">
        <v>541</v>
      </c>
      <c r="C511" s="63" t="s">
        <v>357</v>
      </c>
      <c r="D511" s="63" t="s">
        <v>605</v>
      </c>
      <c r="E511" s="68" t="s">
        <v>606</v>
      </c>
      <c r="F511" s="167">
        <v>160000</v>
      </c>
      <c r="G511" s="167">
        <v>60228</v>
      </c>
      <c r="H511" s="65">
        <f t="shared" si="91"/>
        <v>37.642499999999998</v>
      </c>
    </row>
    <row r="512" spans="1:8" ht="33" customHeight="1">
      <c r="A512" s="80" t="s">
        <v>1114</v>
      </c>
      <c r="B512" s="63" t="s">
        <v>541</v>
      </c>
      <c r="C512" s="63" t="s">
        <v>186</v>
      </c>
      <c r="D512" s="63"/>
      <c r="E512" s="68" t="s">
        <v>188</v>
      </c>
      <c r="F512" s="92">
        <f>F513</f>
        <v>20000</v>
      </c>
      <c r="G512" s="92">
        <f>G513</f>
        <v>0</v>
      </c>
      <c r="H512" s="65">
        <f t="shared" si="91"/>
        <v>0</v>
      </c>
    </row>
    <row r="513" spans="1:12" ht="33" customHeight="1">
      <c r="A513" s="80" t="s">
        <v>1115</v>
      </c>
      <c r="B513" s="63" t="s">
        <v>541</v>
      </c>
      <c r="C513" s="63" t="s">
        <v>186</v>
      </c>
      <c r="D513" s="63" t="s">
        <v>498</v>
      </c>
      <c r="E513" s="68" t="s">
        <v>1049</v>
      </c>
      <c r="F513" s="167">
        <v>20000</v>
      </c>
      <c r="G513" s="167">
        <v>0</v>
      </c>
      <c r="H513" s="65">
        <f t="shared" si="91"/>
        <v>0</v>
      </c>
    </row>
    <row r="514" spans="1:12" ht="35.25" customHeight="1">
      <c r="A514" s="80" t="s">
        <v>1116</v>
      </c>
      <c r="B514" s="60" t="s">
        <v>544</v>
      </c>
      <c r="C514" s="63"/>
      <c r="D514" s="63"/>
      <c r="E514" s="72" t="s">
        <v>545</v>
      </c>
      <c r="F514" s="62">
        <f t="shared" ref="F514:G518" si="103">F515</f>
        <v>2530000</v>
      </c>
      <c r="G514" s="62">
        <f t="shared" si="103"/>
        <v>632501</v>
      </c>
      <c r="H514" s="62">
        <f t="shared" si="91"/>
        <v>25.000039525691697</v>
      </c>
    </row>
    <row r="515" spans="1:12" ht="36.75" customHeight="1">
      <c r="A515" s="80" t="s">
        <v>1117</v>
      </c>
      <c r="B515" s="60" t="s">
        <v>546</v>
      </c>
      <c r="C515" s="60"/>
      <c r="D515" s="60"/>
      <c r="E515" s="61" t="s">
        <v>547</v>
      </c>
      <c r="F515" s="62">
        <f t="shared" si="103"/>
        <v>2530000</v>
      </c>
      <c r="G515" s="62">
        <f t="shared" si="103"/>
        <v>632501</v>
      </c>
      <c r="H515" s="65">
        <f t="shared" si="91"/>
        <v>25.000039525691697</v>
      </c>
    </row>
    <row r="516" spans="1:12" ht="45.75" customHeight="1">
      <c r="A516" s="80" t="s">
        <v>1118</v>
      </c>
      <c r="B516" s="63" t="s">
        <v>546</v>
      </c>
      <c r="C516" s="63" t="s">
        <v>398</v>
      </c>
      <c r="D516" s="60"/>
      <c r="E516" s="64" t="s">
        <v>1024</v>
      </c>
      <c r="F516" s="65">
        <f t="shared" si="103"/>
        <v>2530000</v>
      </c>
      <c r="G516" s="65">
        <f t="shared" si="103"/>
        <v>632501</v>
      </c>
      <c r="H516" s="65">
        <f t="shared" si="91"/>
        <v>25.000039525691697</v>
      </c>
    </row>
    <row r="517" spans="1:12" ht="51.75" customHeight="1">
      <c r="A517" s="80" t="s">
        <v>1119</v>
      </c>
      <c r="B517" s="63" t="s">
        <v>546</v>
      </c>
      <c r="C517" s="63" t="s">
        <v>403</v>
      </c>
      <c r="D517" s="60"/>
      <c r="E517" s="64" t="s">
        <v>143</v>
      </c>
      <c r="F517" s="65">
        <f t="shared" si="103"/>
        <v>2530000</v>
      </c>
      <c r="G517" s="65">
        <f t="shared" si="103"/>
        <v>632501</v>
      </c>
      <c r="H517" s="65">
        <f t="shared" si="91"/>
        <v>25.000039525691697</v>
      </c>
    </row>
    <row r="518" spans="1:12" ht="30" customHeight="1">
      <c r="A518" s="80" t="s">
        <v>1120</v>
      </c>
      <c r="B518" s="63" t="s">
        <v>546</v>
      </c>
      <c r="C518" s="63" t="s">
        <v>531</v>
      </c>
      <c r="D518" s="60"/>
      <c r="E518" s="64" t="s">
        <v>151</v>
      </c>
      <c r="F518" s="65">
        <f t="shared" si="103"/>
        <v>2530000</v>
      </c>
      <c r="G518" s="65">
        <f t="shared" si="103"/>
        <v>632501</v>
      </c>
      <c r="H518" s="65">
        <f t="shared" si="91"/>
        <v>25.000039525691697</v>
      </c>
      <c r="K518" s="147"/>
      <c r="L518" s="147"/>
    </row>
    <row r="519" spans="1:12" ht="41.25" customHeight="1">
      <c r="A519" s="80" t="s">
        <v>1121</v>
      </c>
      <c r="B519" s="63" t="s">
        <v>546</v>
      </c>
      <c r="C519" s="63" t="s">
        <v>531</v>
      </c>
      <c r="D519" s="63" t="s">
        <v>117</v>
      </c>
      <c r="E519" s="64" t="s">
        <v>118</v>
      </c>
      <c r="F519" s="167">
        <v>2530000</v>
      </c>
      <c r="G519" s="167">
        <v>632501</v>
      </c>
      <c r="H519" s="65">
        <f t="shared" si="91"/>
        <v>25.000039525691697</v>
      </c>
    </row>
    <row r="520" spans="1:12" ht="41.25" customHeight="1">
      <c r="A520" s="80" t="s">
        <v>1122</v>
      </c>
      <c r="B520" s="60" t="s">
        <v>548</v>
      </c>
      <c r="C520" s="63"/>
      <c r="D520" s="67"/>
      <c r="E520" s="61" t="s">
        <v>854</v>
      </c>
      <c r="F520" s="62">
        <f>F521</f>
        <v>603100</v>
      </c>
      <c r="G520" s="62">
        <f t="shared" ref="G520:G524" si="104">G521</f>
        <v>201</v>
      </c>
      <c r="H520" s="62">
        <f t="shared" si="91"/>
        <v>3.3327806333941307E-2</v>
      </c>
    </row>
    <row r="521" spans="1:12" ht="41.25" customHeight="1">
      <c r="A521" s="80" t="s">
        <v>1123</v>
      </c>
      <c r="B521" s="60" t="s">
        <v>549</v>
      </c>
      <c r="C521" s="60"/>
      <c r="D521" s="60"/>
      <c r="E521" s="61" t="s">
        <v>855</v>
      </c>
      <c r="F521" s="62">
        <f>F522</f>
        <v>603100</v>
      </c>
      <c r="G521" s="62">
        <f t="shared" si="104"/>
        <v>201</v>
      </c>
      <c r="H521" s="62">
        <f t="shared" si="91"/>
        <v>3.3327806333941307E-2</v>
      </c>
    </row>
    <row r="522" spans="1:12" ht="41.25" customHeight="1">
      <c r="A522" s="80" t="s">
        <v>1124</v>
      </c>
      <c r="B522" s="63" t="s">
        <v>549</v>
      </c>
      <c r="C522" s="63" t="s">
        <v>477</v>
      </c>
      <c r="D522" s="63"/>
      <c r="E522" s="64" t="s">
        <v>924</v>
      </c>
      <c r="F522" s="65">
        <f>F523</f>
        <v>603100</v>
      </c>
      <c r="G522" s="65">
        <f t="shared" si="104"/>
        <v>201</v>
      </c>
      <c r="H522" s="65">
        <f t="shared" ref="H522:H526" si="105">G522/F522*100</f>
        <v>3.3327806333941307E-2</v>
      </c>
    </row>
    <row r="523" spans="1:12" ht="41.25" customHeight="1">
      <c r="A523" s="80" t="s">
        <v>1125</v>
      </c>
      <c r="B523" s="63" t="s">
        <v>549</v>
      </c>
      <c r="C523" s="63" t="s">
        <v>480</v>
      </c>
      <c r="D523" s="63"/>
      <c r="E523" s="64" t="s">
        <v>175</v>
      </c>
      <c r="F523" s="65">
        <f>F524</f>
        <v>603100</v>
      </c>
      <c r="G523" s="65">
        <f t="shared" si="104"/>
        <v>201</v>
      </c>
      <c r="H523" s="65">
        <f t="shared" si="105"/>
        <v>3.3327806333941307E-2</v>
      </c>
    </row>
    <row r="524" spans="1:12" ht="66.75" customHeight="1">
      <c r="A524" s="80" t="s">
        <v>1126</v>
      </c>
      <c r="B524" s="63" t="s">
        <v>549</v>
      </c>
      <c r="C524" s="63" t="s">
        <v>481</v>
      </c>
      <c r="D524" s="63"/>
      <c r="E524" s="64" t="s">
        <v>550</v>
      </c>
      <c r="F524" s="65">
        <f>F525</f>
        <v>603100</v>
      </c>
      <c r="G524" s="65">
        <f t="shared" si="104"/>
        <v>201</v>
      </c>
      <c r="H524" s="65">
        <f t="shared" si="105"/>
        <v>3.3327806333941307E-2</v>
      </c>
    </row>
    <row r="525" spans="1:12" ht="41.25" customHeight="1">
      <c r="A525" s="80" t="s">
        <v>1127</v>
      </c>
      <c r="B525" s="63" t="s">
        <v>549</v>
      </c>
      <c r="C525" s="63" t="s">
        <v>481</v>
      </c>
      <c r="D525" s="63" t="s">
        <v>551</v>
      </c>
      <c r="E525" s="64" t="s">
        <v>552</v>
      </c>
      <c r="F525" s="167">
        <v>603100</v>
      </c>
      <c r="G525" s="167">
        <v>201</v>
      </c>
      <c r="H525" s="65">
        <f t="shared" si="105"/>
        <v>3.3327806333941307E-2</v>
      </c>
    </row>
    <row r="526" spans="1:12" s="10" customFormat="1" ht="25.5" customHeight="1">
      <c r="A526" s="80" t="s">
        <v>1128</v>
      </c>
      <c r="B526" s="56"/>
      <c r="C526" s="56"/>
      <c r="D526" s="75"/>
      <c r="E526" s="107" t="s">
        <v>553</v>
      </c>
      <c r="F526" s="62">
        <f>F10+F89+F94+F134+F203+F272+F286+F400+F434+F491+F514+F520</f>
        <v>816176567.99000001</v>
      </c>
      <c r="G526" s="62">
        <f>G10+G89+G94+G134+G203+G272+G286+G400+G434+G491+G514+G520</f>
        <v>162740070.13000003</v>
      </c>
      <c r="H526" s="62">
        <f t="shared" si="105"/>
        <v>19.939321528279155</v>
      </c>
    </row>
    <row r="527" spans="1:12">
      <c r="G527" s="30"/>
    </row>
    <row r="528" spans="1:12">
      <c r="G528" s="3"/>
      <c r="H528" s="3"/>
    </row>
    <row r="529" spans="6:8" ht="17.25" customHeight="1">
      <c r="G529" s="3"/>
      <c r="H529" s="3"/>
    </row>
    <row r="530" spans="6:8">
      <c r="G530" s="31"/>
    </row>
    <row r="531" spans="6:8">
      <c r="G531" s="3"/>
      <c r="H531" s="3"/>
    </row>
    <row r="533" spans="6:8" ht="15.75" customHeight="1">
      <c r="F533" s="143"/>
    </row>
  </sheetData>
  <sheetProtection selectLockedCells="1" selectUnlockedCells="1"/>
  <mergeCells count="4">
    <mergeCell ref="A6:H6"/>
    <mergeCell ref="A3:E3"/>
    <mergeCell ref="F4:H4"/>
    <mergeCell ref="F3:H3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9"/>
  <sheetViews>
    <sheetView topLeftCell="A3" zoomScaleSheetLayoutView="100" workbookViewId="0">
      <selection activeCell="J4" sqref="J4"/>
    </sheetView>
  </sheetViews>
  <sheetFormatPr defaultColWidth="8.85546875" defaultRowHeight="14.25"/>
  <cols>
    <col min="1" max="1" width="6.5703125" style="1" customWidth="1"/>
    <col min="2" max="2" width="52.42578125" style="2" customWidth="1"/>
    <col min="3" max="3" width="8.28515625" style="1" customWidth="1"/>
    <col min="4" max="4" width="7.7109375" style="1" customWidth="1"/>
    <col min="5" max="5" width="11.42578125" style="1" customWidth="1"/>
    <col min="6" max="6" width="7.7109375" style="1" customWidth="1"/>
    <col min="7" max="7" width="19.7109375" style="13" customWidth="1"/>
    <col min="8" max="9" width="19.7109375" style="5" customWidth="1"/>
    <col min="10" max="10" width="15.7109375" style="4" customWidth="1"/>
    <col min="11" max="11" width="18.140625" style="145" customWidth="1"/>
    <col min="12" max="12" width="18" style="5" customWidth="1"/>
    <col min="13" max="16384" width="8.85546875" style="5"/>
  </cols>
  <sheetData>
    <row r="1" spans="1:11" ht="12.75" hidden="1" customHeight="1">
      <c r="A1" s="1" t="s">
        <v>575</v>
      </c>
      <c r="B1" s="2" t="s">
        <v>576</v>
      </c>
      <c r="C1" s="6" t="s">
        <v>576</v>
      </c>
      <c r="D1" s="6" t="s">
        <v>576</v>
      </c>
      <c r="E1" s="6" t="s">
        <v>576</v>
      </c>
      <c r="F1" s="6" t="s">
        <v>576</v>
      </c>
      <c r="G1" s="14" t="s">
        <v>554</v>
      </c>
    </row>
    <row r="2" spans="1:11" ht="12.75" hidden="1" customHeight="1">
      <c r="A2" s="15"/>
      <c r="B2" s="16" t="s">
        <v>555</v>
      </c>
      <c r="C2" s="15"/>
      <c r="D2" s="15"/>
      <c r="E2" s="15"/>
      <c r="F2" s="15"/>
      <c r="G2" s="17"/>
    </row>
    <row r="3" spans="1:11" ht="21.75" customHeight="1">
      <c r="A3" s="85"/>
      <c r="B3" s="85"/>
      <c r="C3" s="85"/>
      <c r="D3" s="86"/>
      <c r="E3" s="86"/>
      <c r="F3" s="171"/>
      <c r="G3" s="172" t="s">
        <v>1147</v>
      </c>
      <c r="H3" s="166"/>
      <c r="I3" s="166"/>
    </row>
    <row r="4" spans="1:11" ht="114.75" customHeight="1">
      <c r="A4" s="85"/>
      <c r="B4" s="85"/>
      <c r="C4" s="85"/>
      <c r="D4" s="85"/>
      <c r="E4" s="85"/>
      <c r="F4" s="170"/>
      <c r="G4" s="183" t="s">
        <v>1164</v>
      </c>
      <c r="H4" s="183"/>
      <c r="I4" s="183"/>
    </row>
    <row r="5" spans="1:11" ht="21.75" customHeight="1">
      <c r="A5" s="85"/>
      <c r="B5" s="85"/>
      <c r="C5" s="85"/>
      <c r="D5" s="85"/>
      <c r="E5" s="85"/>
      <c r="F5" s="85"/>
      <c r="G5" s="87"/>
      <c r="H5" s="87"/>
      <c r="I5" s="87"/>
    </row>
    <row r="6" spans="1:11" ht="54" customHeight="1">
      <c r="A6" s="186" t="s">
        <v>1148</v>
      </c>
      <c r="B6" s="186"/>
      <c r="C6" s="186"/>
      <c r="D6" s="186"/>
      <c r="E6" s="186"/>
      <c r="F6" s="186"/>
      <c r="G6" s="186"/>
      <c r="H6" s="187"/>
      <c r="I6" s="187"/>
    </row>
    <row r="7" spans="1:11" s="9" customFormat="1" ht="72.75" customHeight="1">
      <c r="A7" s="175" t="s">
        <v>556</v>
      </c>
      <c r="B7" s="176" t="s">
        <v>557</v>
      </c>
      <c r="C7" s="175" t="s">
        <v>1154</v>
      </c>
      <c r="D7" s="175" t="s">
        <v>558</v>
      </c>
      <c r="E7" s="177" t="s">
        <v>559</v>
      </c>
      <c r="F7" s="177" t="s">
        <v>1155</v>
      </c>
      <c r="G7" s="178" t="s">
        <v>1151</v>
      </c>
      <c r="H7" s="179" t="s">
        <v>1152</v>
      </c>
      <c r="I7" s="179" t="s">
        <v>1156</v>
      </c>
      <c r="J7" s="33"/>
      <c r="K7" s="146"/>
    </row>
    <row r="8" spans="1:11" ht="12.75" customHeight="1">
      <c r="A8" s="88" t="s">
        <v>584</v>
      </c>
      <c r="B8" s="89" t="s">
        <v>585</v>
      </c>
      <c r="C8" s="88" t="s">
        <v>586</v>
      </c>
      <c r="D8" s="88" t="s">
        <v>587</v>
      </c>
      <c r="E8" s="88" t="s">
        <v>588</v>
      </c>
      <c r="F8" s="88" t="s">
        <v>589</v>
      </c>
      <c r="G8" s="89">
        <v>7</v>
      </c>
      <c r="H8" s="89">
        <v>8</v>
      </c>
      <c r="I8" s="89">
        <v>9</v>
      </c>
      <c r="J8" s="45"/>
    </row>
    <row r="9" spans="1:11" ht="31.5" customHeight="1">
      <c r="A9" s="80" t="s">
        <v>584</v>
      </c>
      <c r="B9" s="61" t="s">
        <v>560</v>
      </c>
      <c r="C9" s="70" t="s">
        <v>561</v>
      </c>
      <c r="D9" s="60"/>
      <c r="E9" s="60"/>
      <c r="F9" s="60"/>
      <c r="G9" s="62">
        <f>G10+G68+G73+G113+G182+G251+G265+G318</f>
        <v>254800493.06999999</v>
      </c>
      <c r="H9" s="62">
        <f>H10+H68+H73+H113+H182+H251+H265+H318</f>
        <v>39927308.200000003</v>
      </c>
      <c r="I9" s="62">
        <f t="shared" ref="I9:I72" si="0">H9/G9*100</f>
        <v>15.670027839793461</v>
      </c>
      <c r="J9" s="156"/>
    </row>
    <row r="10" spans="1:11" ht="21" customHeight="1">
      <c r="A10" s="80" t="s">
        <v>585</v>
      </c>
      <c r="B10" s="61" t="s">
        <v>591</v>
      </c>
      <c r="C10" s="70" t="s">
        <v>561</v>
      </c>
      <c r="D10" s="60" t="s">
        <v>590</v>
      </c>
      <c r="E10" s="60"/>
      <c r="F10" s="60"/>
      <c r="G10" s="62">
        <f>G11+G15+G22+G26+G30</f>
        <v>68793485.060000002</v>
      </c>
      <c r="H10" s="62">
        <f>H11+H15+H22+H26+H30</f>
        <v>9702302.5700000003</v>
      </c>
      <c r="I10" s="62">
        <f t="shared" si="0"/>
        <v>14.103519485221439</v>
      </c>
      <c r="J10" s="31"/>
    </row>
    <row r="11" spans="1:11" ht="42.75">
      <c r="A11" s="80" t="s">
        <v>586</v>
      </c>
      <c r="B11" s="61" t="s">
        <v>593</v>
      </c>
      <c r="C11" s="70" t="s">
        <v>561</v>
      </c>
      <c r="D11" s="60" t="s">
        <v>592</v>
      </c>
      <c r="E11" s="60"/>
      <c r="F11" s="60"/>
      <c r="G11" s="62">
        <f t="shared" ref="G11:H13" si="1">G12</f>
        <v>2109436</v>
      </c>
      <c r="H11" s="62">
        <f t="shared" si="1"/>
        <v>415516.43</v>
      </c>
      <c r="I11" s="62">
        <f t="shared" si="0"/>
        <v>19.697987044878346</v>
      </c>
    </row>
    <row r="12" spans="1:11">
      <c r="A12" s="80" t="s">
        <v>587</v>
      </c>
      <c r="B12" s="64" t="s">
        <v>594</v>
      </c>
      <c r="C12" s="67" t="s">
        <v>561</v>
      </c>
      <c r="D12" s="63" t="s">
        <v>592</v>
      </c>
      <c r="E12" s="63" t="s">
        <v>395</v>
      </c>
      <c r="F12" s="60"/>
      <c r="G12" s="65">
        <f t="shared" si="1"/>
        <v>2109436</v>
      </c>
      <c r="H12" s="65">
        <f t="shared" si="1"/>
        <v>415516.43</v>
      </c>
      <c r="I12" s="65">
        <f t="shared" si="0"/>
        <v>19.697987044878346</v>
      </c>
    </row>
    <row r="13" spans="1:11">
      <c r="A13" s="80" t="s">
        <v>588</v>
      </c>
      <c r="B13" s="64" t="s">
        <v>595</v>
      </c>
      <c r="C13" s="67" t="s">
        <v>561</v>
      </c>
      <c r="D13" s="63" t="s">
        <v>592</v>
      </c>
      <c r="E13" s="63" t="s">
        <v>486</v>
      </c>
      <c r="F13" s="60"/>
      <c r="G13" s="65">
        <f t="shared" si="1"/>
        <v>2109436</v>
      </c>
      <c r="H13" s="65">
        <f t="shared" si="1"/>
        <v>415516.43</v>
      </c>
      <c r="I13" s="65">
        <f t="shared" si="0"/>
        <v>19.697987044878346</v>
      </c>
    </row>
    <row r="14" spans="1:11" ht="35.25" customHeight="1">
      <c r="A14" s="80" t="s">
        <v>589</v>
      </c>
      <c r="B14" s="64" t="s">
        <v>908</v>
      </c>
      <c r="C14" s="67" t="s">
        <v>561</v>
      </c>
      <c r="D14" s="63" t="s">
        <v>592</v>
      </c>
      <c r="E14" s="63" t="s">
        <v>486</v>
      </c>
      <c r="F14" s="63" t="s">
        <v>596</v>
      </c>
      <c r="G14" s="167">
        <v>2109436</v>
      </c>
      <c r="H14" s="167">
        <v>415516.43</v>
      </c>
      <c r="I14" s="65">
        <f t="shared" si="0"/>
        <v>19.697987044878346</v>
      </c>
    </row>
    <row r="15" spans="1:11" ht="76.5" customHeight="1">
      <c r="A15" s="80" t="s">
        <v>600</v>
      </c>
      <c r="B15" s="61" t="s">
        <v>614</v>
      </c>
      <c r="C15" s="70" t="s">
        <v>561</v>
      </c>
      <c r="D15" s="60" t="s">
        <v>613</v>
      </c>
      <c r="E15" s="60"/>
      <c r="F15" s="60"/>
      <c r="G15" s="62">
        <f>G16</f>
        <v>49087443.089999996</v>
      </c>
      <c r="H15" s="62">
        <f>H16</f>
        <v>6755712.8599999994</v>
      </c>
      <c r="I15" s="62">
        <f t="shared" si="0"/>
        <v>13.762608998830213</v>
      </c>
    </row>
    <row r="16" spans="1:11" ht="26.25" customHeight="1">
      <c r="A16" s="80" t="s">
        <v>601</v>
      </c>
      <c r="B16" s="64" t="s">
        <v>594</v>
      </c>
      <c r="C16" s="67" t="s">
        <v>561</v>
      </c>
      <c r="D16" s="63" t="s">
        <v>613</v>
      </c>
      <c r="E16" s="63" t="s">
        <v>395</v>
      </c>
      <c r="F16" s="60"/>
      <c r="G16" s="65">
        <f>G17</f>
        <v>49087443.089999996</v>
      </c>
      <c r="H16" s="65">
        <f>H17</f>
        <v>6755712.8599999994</v>
      </c>
      <c r="I16" s="65">
        <f t="shared" si="0"/>
        <v>13.762608998830213</v>
      </c>
      <c r="J16" s="30"/>
    </row>
    <row r="17" spans="1:10" ht="28.5">
      <c r="A17" s="80" t="s">
        <v>603</v>
      </c>
      <c r="B17" s="64" t="s">
        <v>602</v>
      </c>
      <c r="C17" s="67" t="s">
        <v>561</v>
      </c>
      <c r="D17" s="63" t="s">
        <v>613</v>
      </c>
      <c r="E17" s="63" t="s">
        <v>487</v>
      </c>
      <c r="F17" s="67"/>
      <c r="G17" s="65">
        <f>SUM(G18:G21)</f>
        <v>49087443.089999996</v>
      </c>
      <c r="H17" s="65">
        <f>SUM(H18:H21)</f>
        <v>6755712.8599999994</v>
      </c>
      <c r="I17" s="65">
        <f t="shared" si="0"/>
        <v>13.762608998830213</v>
      </c>
    </row>
    <row r="18" spans="1:10" ht="39.75" customHeight="1">
      <c r="A18" s="80" t="s">
        <v>604</v>
      </c>
      <c r="B18" s="64" t="s">
        <v>908</v>
      </c>
      <c r="C18" s="67" t="s">
        <v>561</v>
      </c>
      <c r="D18" s="63" t="s">
        <v>613</v>
      </c>
      <c r="E18" s="63" t="s">
        <v>487</v>
      </c>
      <c r="F18" s="67" t="s">
        <v>596</v>
      </c>
      <c r="G18" s="167">
        <v>26886208</v>
      </c>
      <c r="H18" s="167">
        <v>5570553.21</v>
      </c>
      <c r="I18" s="65">
        <f t="shared" si="0"/>
        <v>20.718999161205627</v>
      </c>
      <c r="J18" s="157"/>
    </row>
    <row r="19" spans="1:10" ht="51" customHeight="1">
      <c r="A19" s="80" t="s">
        <v>607</v>
      </c>
      <c r="B19" s="68" t="s">
        <v>909</v>
      </c>
      <c r="C19" s="67" t="s">
        <v>561</v>
      </c>
      <c r="D19" s="63" t="s">
        <v>613</v>
      </c>
      <c r="E19" s="63" t="s">
        <v>487</v>
      </c>
      <c r="F19" s="67" t="s">
        <v>605</v>
      </c>
      <c r="G19" s="167">
        <v>21893594.41</v>
      </c>
      <c r="H19" s="167">
        <v>1028518.97</v>
      </c>
      <c r="I19" s="65">
        <f t="shared" si="0"/>
        <v>4.6978077274064196</v>
      </c>
    </row>
    <row r="20" spans="1:10" ht="30.75" customHeight="1">
      <c r="A20" s="80" t="s">
        <v>608</v>
      </c>
      <c r="B20" s="64" t="s">
        <v>934</v>
      </c>
      <c r="C20" s="67" t="s">
        <v>561</v>
      </c>
      <c r="D20" s="63" t="s">
        <v>613</v>
      </c>
      <c r="E20" s="63" t="s">
        <v>487</v>
      </c>
      <c r="F20" s="67" t="s">
        <v>935</v>
      </c>
      <c r="G20" s="167">
        <v>157640.68</v>
      </c>
      <c r="H20" s="167">
        <v>156640.68</v>
      </c>
      <c r="I20" s="65">
        <f t="shared" si="0"/>
        <v>99.365645974122913</v>
      </c>
    </row>
    <row r="21" spans="1:10" ht="27.75" customHeight="1">
      <c r="A21" s="80" t="s">
        <v>609</v>
      </c>
      <c r="B21" s="64" t="s">
        <v>846</v>
      </c>
      <c r="C21" s="67" t="s">
        <v>561</v>
      </c>
      <c r="D21" s="63" t="s">
        <v>613</v>
      </c>
      <c r="E21" s="63" t="s">
        <v>487</v>
      </c>
      <c r="F21" s="67" t="s">
        <v>621</v>
      </c>
      <c r="G21" s="167">
        <v>150000</v>
      </c>
      <c r="H21" s="167">
        <v>0</v>
      </c>
      <c r="I21" s="65">
        <f t="shared" si="0"/>
        <v>0</v>
      </c>
    </row>
    <row r="22" spans="1:10" ht="27.75" customHeight="1">
      <c r="A22" s="80" t="s">
        <v>611</v>
      </c>
      <c r="B22" s="61" t="s">
        <v>522</v>
      </c>
      <c r="C22" s="70" t="s">
        <v>561</v>
      </c>
      <c r="D22" s="60" t="s">
        <v>521</v>
      </c>
      <c r="E22" s="60"/>
      <c r="F22" s="70"/>
      <c r="G22" s="62">
        <f t="shared" ref="G22:H24" si="2">G23</f>
        <v>700</v>
      </c>
      <c r="H22" s="62">
        <f t="shared" si="2"/>
        <v>0</v>
      </c>
      <c r="I22" s="62">
        <f t="shared" si="0"/>
        <v>0</v>
      </c>
    </row>
    <row r="23" spans="1:10" ht="27.75" customHeight="1">
      <c r="A23" s="80" t="s">
        <v>612</v>
      </c>
      <c r="B23" s="64" t="s">
        <v>594</v>
      </c>
      <c r="C23" s="67" t="s">
        <v>561</v>
      </c>
      <c r="D23" s="63" t="s">
        <v>521</v>
      </c>
      <c r="E23" s="63" t="s">
        <v>395</v>
      </c>
      <c r="F23" s="67"/>
      <c r="G23" s="65">
        <f t="shared" si="2"/>
        <v>700</v>
      </c>
      <c r="H23" s="65">
        <f t="shared" si="2"/>
        <v>0</v>
      </c>
      <c r="I23" s="65">
        <f t="shared" si="0"/>
        <v>0</v>
      </c>
    </row>
    <row r="24" spans="1:10" ht="81.75" customHeight="1">
      <c r="A24" s="80" t="s">
        <v>615</v>
      </c>
      <c r="B24" s="71" t="s">
        <v>219</v>
      </c>
      <c r="C24" s="67" t="s">
        <v>561</v>
      </c>
      <c r="D24" s="63" t="s">
        <v>521</v>
      </c>
      <c r="E24" s="63" t="s">
        <v>523</v>
      </c>
      <c r="F24" s="67"/>
      <c r="G24" s="65">
        <f t="shared" si="2"/>
        <v>700</v>
      </c>
      <c r="H24" s="65">
        <f t="shared" si="2"/>
        <v>0</v>
      </c>
      <c r="I24" s="65">
        <f t="shared" si="0"/>
        <v>0</v>
      </c>
    </row>
    <row r="25" spans="1:10" ht="48" customHeight="1">
      <c r="A25" s="80" t="s">
        <v>616</v>
      </c>
      <c r="B25" s="68" t="s">
        <v>909</v>
      </c>
      <c r="C25" s="67" t="s">
        <v>561</v>
      </c>
      <c r="D25" s="63" t="s">
        <v>521</v>
      </c>
      <c r="E25" s="63" t="s">
        <v>523</v>
      </c>
      <c r="F25" s="67" t="s">
        <v>605</v>
      </c>
      <c r="G25" s="105">
        <v>700</v>
      </c>
      <c r="H25" s="92">
        <v>0</v>
      </c>
      <c r="I25" s="65">
        <f t="shared" si="0"/>
        <v>0</v>
      </c>
    </row>
    <row r="26" spans="1:10" ht="18" customHeight="1">
      <c r="A26" s="80" t="s">
        <v>617</v>
      </c>
      <c r="B26" s="61" t="s">
        <v>643</v>
      </c>
      <c r="C26" s="70" t="s">
        <v>561</v>
      </c>
      <c r="D26" s="60" t="s">
        <v>642</v>
      </c>
      <c r="E26" s="60"/>
      <c r="F26" s="60"/>
      <c r="G26" s="62">
        <f t="shared" ref="G26:H28" si="3">G27</f>
        <v>100000</v>
      </c>
      <c r="H26" s="62">
        <f t="shared" si="3"/>
        <v>0</v>
      </c>
      <c r="I26" s="62">
        <f t="shared" si="0"/>
        <v>0</v>
      </c>
    </row>
    <row r="27" spans="1:10">
      <c r="A27" s="80" t="s">
        <v>618</v>
      </c>
      <c r="B27" s="64" t="s">
        <v>594</v>
      </c>
      <c r="C27" s="67" t="s">
        <v>561</v>
      </c>
      <c r="D27" s="63" t="s">
        <v>642</v>
      </c>
      <c r="E27" s="63" t="s">
        <v>395</v>
      </c>
      <c r="F27" s="60"/>
      <c r="G27" s="65">
        <f t="shared" si="3"/>
        <v>100000</v>
      </c>
      <c r="H27" s="65">
        <f t="shared" si="3"/>
        <v>0</v>
      </c>
      <c r="I27" s="65">
        <f t="shared" si="0"/>
        <v>0</v>
      </c>
    </row>
    <row r="28" spans="1:10" ht="32.25" customHeight="1">
      <c r="A28" s="80" t="s">
        <v>619</v>
      </c>
      <c r="B28" s="64" t="s">
        <v>646</v>
      </c>
      <c r="C28" s="67" t="s">
        <v>561</v>
      </c>
      <c r="D28" s="63" t="s">
        <v>642</v>
      </c>
      <c r="E28" s="63" t="s">
        <v>489</v>
      </c>
      <c r="F28" s="63"/>
      <c r="G28" s="65">
        <f t="shared" si="3"/>
        <v>100000</v>
      </c>
      <c r="H28" s="65">
        <f t="shared" si="3"/>
        <v>0</v>
      </c>
      <c r="I28" s="65">
        <f t="shared" si="0"/>
        <v>0</v>
      </c>
    </row>
    <row r="29" spans="1:10" ht="26.25" customHeight="1">
      <c r="A29" s="80" t="s">
        <v>620</v>
      </c>
      <c r="B29" s="64" t="s">
        <v>649</v>
      </c>
      <c r="C29" s="67" t="s">
        <v>561</v>
      </c>
      <c r="D29" s="63" t="s">
        <v>642</v>
      </c>
      <c r="E29" s="63" t="s">
        <v>489</v>
      </c>
      <c r="F29" s="63" t="s">
        <v>648</v>
      </c>
      <c r="G29" s="65">
        <v>100000</v>
      </c>
      <c r="H29" s="65">
        <v>0</v>
      </c>
      <c r="I29" s="65">
        <f t="shared" si="0"/>
        <v>0</v>
      </c>
    </row>
    <row r="30" spans="1:10">
      <c r="A30" s="80" t="s">
        <v>623</v>
      </c>
      <c r="B30" s="61" t="s">
        <v>652</v>
      </c>
      <c r="C30" s="70" t="s">
        <v>561</v>
      </c>
      <c r="D30" s="60" t="s">
        <v>651</v>
      </c>
      <c r="E30" s="60"/>
      <c r="F30" s="60"/>
      <c r="G30" s="62">
        <f>G31+G41+G65</f>
        <v>17495905.969999999</v>
      </c>
      <c r="H30" s="62">
        <f>H31+H41+H65</f>
        <v>2531073.2800000003</v>
      </c>
      <c r="I30" s="62">
        <f t="shared" si="0"/>
        <v>14.466660282354047</v>
      </c>
      <c r="J30" s="30"/>
    </row>
    <row r="31" spans="1:10" ht="57">
      <c r="A31" s="80" t="s">
        <v>624</v>
      </c>
      <c r="B31" s="64" t="s">
        <v>1022</v>
      </c>
      <c r="C31" s="67" t="s">
        <v>561</v>
      </c>
      <c r="D31" s="63" t="s">
        <v>651</v>
      </c>
      <c r="E31" s="63" t="s">
        <v>396</v>
      </c>
      <c r="F31" s="63"/>
      <c r="G31" s="65">
        <f>G32</f>
        <v>1982916</v>
      </c>
      <c r="H31" s="65">
        <f>H32</f>
        <v>82450.77</v>
      </c>
      <c r="I31" s="65">
        <f t="shared" si="0"/>
        <v>4.1580566196450075</v>
      </c>
      <c r="J31" s="30"/>
    </row>
    <row r="32" spans="1:10" ht="58.5" customHeight="1">
      <c r="A32" s="80" t="s">
        <v>625</v>
      </c>
      <c r="B32" s="64" t="s">
        <v>1023</v>
      </c>
      <c r="C32" s="67" t="s">
        <v>561</v>
      </c>
      <c r="D32" s="63" t="s">
        <v>651</v>
      </c>
      <c r="E32" s="63" t="s">
        <v>397</v>
      </c>
      <c r="F32" s="63"/>
      <c r="G32" s="105">
        <f>G33+G37+G39+G35</f>
        <v>1982916</v>
      </c>
      <c r="H32" s="105">
        <f>H33+H37+H39+H35</f>
        <v>82450.77</v>
      </c>
      <c r="I32" s="65">
        <f t="shared" si="0"/>
        <v>4.1580566196450075</v>
      </c>
      <c r="J32" s="30"/>
    </row>
    <row r="33" spans="1:9" ht="68.25" customHeight="1">
      <c r="A33" s="80" t="s">
        <v>626</v>
      </c>
      <c r="B33" s="64" t="s">
        <v>656</v>
      </c>
      <c r="C33" s="67" t="s">
        <v>561</v>
      </c>
      <c r="D33" s="63" t="s">
        <v>651</v>
      </c>
      <c r="E33" s="63" t="s">
        <v>514</v>
      </c>
      <c r="F33" s="63"/>
      <c r="G33" s="105">
        <f>G34</f>
        <v>370246</v>
      </c>
      <c r="H33" s="105">
        <f>H34</f>
        <v>0</v>
      </c>
      <c r="I33" s="65">
        <f t="shared" si="0"/>
        <v>0</v>
      </c>
    </row>
    <row r="34" spans="1:9" ht="46.5" customHeight="1">
      <c r="A34" s="80" t="s">
        <v>627</v>
      </c>
      <c r="B34" s="68" t="s">
        <v>909</v>
      </c>
      <c r="C34" s="67" t="s">
        <v>561</v>
      </c>
      <c r="D34" s="63" t="s">
        <v>651</v>
      </c>
      <c r="E34" s="63" t="s">
        <v>514</v>
      </c>
      <c r="F34" s="63" t="s">
        <v>605</v>
      </c>
      <c r="G34" s="167">
        <v>370246</v>
      </c>
      <c r="H34" s="167">
        <v>0</v>
      </c>
      <c r="I34" s="65">
        <f t="shared" si="0"/>
        <v>0</v>
      </c>
    </row>
    <row r="35" spans="1:9" ht="46.5" customHeight="1">
      <c r="A35" s="80" t="s">
        <v>630</v>
      </c>
      <c r="B35" s="64" t="s">
        <v>958</v>
      </c>
      <c r="C35" s="67" t="s">
        <v>561</v>
      </c>
      <c r="D35" s="63" t="s">
        <v>651</v>
      </c>
      <c r="E35" s="63" t="s">
        <v>959</v>
      </c>
      <c r="F35" s="63"/>
      <c r="G35" s="105">
        <f>G36</f>
        <v>51495</v>
      </c>
      <c r="H35" s="105">
        <f>H36</f>
        <v>0</v>
      </c>
      <c r="I35" s="65">
        <f t="shared" si="0"/>
        <v>0</v>
      </c>
    </row>
    <row r="36" spans="1:9" ht="46.5" customHeight="1">
      <c r="A36" s="80" t="s">
        <v>631</v>
      </c>
      <c r="B36" s="68" t="s">
        <v>909</v>
      </c>
      <c r="C36" s="67" t="s">
        <v>561</v>
      </c>
      <c r="D36" s="63" t="s">
        <v>651</v>
      </c>
      <c r="E36" s="63" t="s">
        <v>959</v>
      </c>
      <c r="F36" s="63" t="s">
        <v>605</v>
      </c>
      <c r="G36" s="167">
        <v>51495</v>
      </c>
      <c r="H36" s="167">
        <v>0</v>
      </c>
      <c r="I36" s="65">
        <f t="shared" si="0"/>
        <v>0</v>
      </c>
    </row>
    <row r="37" spans="1:9" ht="33" customHeight="1">
      <c r="A37" s="80" t="s">
        <v>632</v>
      </c>
      <c r="B37" s="64" t="s">
        <v>663</v>
      </c>
      <c r="C37" s="67" t="s">
        <v>561</v>
      </c>
      <c r="D37" s="63" t="s">
        <v>651</v>
      </c>
      <c r="E37" s="63" t="s">
        <v>524</v>
      </c>
      <c r="F37" s="63"/>
      <c r="G37" s="105">
        <f>G38</f>
        <v>1521875</v>
      </c>
      <c r="H37" s="105">
        <f>H38</f>
        <v>82450.77</v>
      </c>
      <c r="I37" s="65">
        <f t="shared" si="0"/>
        <v>5.4177097330595485</v>
      </c>
    </row>
    <row r="38" spans="1:9" ht="60" customHeight="1">
      <c r="A38" s="80" t="s">
        <v>634</v>
      </c>
      <c r="B38" s="68" t="s">
        <v>606</v>
      </c>
      <c r="C38" s="67" t="s">
        <v>561</v>
      </c>
      <c r="D38" s="63" t="s">
        <v>651</v>
      </c>
      <c r="E38" s="63" t="s">
        <v>524</v>
      </c>
      <c r="F38" s="63" t="s">
        <v>605</v>
      </c>
      <c r="G38" s="167">
        <v>1521875</v>
      </c>
      <c r="H38" s="167">
        <v>82450.77</v>
      </c>
      <c r="I38" s="65">
        <f t="shared" si="0"/>
        <v>5.4177097330595485</v>
      </c>
    </row>
    <row r="39" spans="1:9" ht="59.25" customHeight="1">
      <c r="A39" s="80" t="s">
        <v>635</v>
      </c>
      <c r="B39" s="68" t="s">
        <v>140</v>
      </c>
      <c r="C39" s="67" t="s">
        <v>561</v>
      </c>
      <c r="D39" s="63" t="s">
        <v>651</v>
      </c>
      <c r="E39" s="63" t="s">
        <v>139</v>
      </c>
      <c r="F39" s="63"/>
      <c r="G39" s="105">
        <f>G40</f>
        <v>39300</v>
      </c>
      <c r="H39" s="105">
        <f>H40</f>
        <v>0</v>
      </c>
      <c r="I39" s="65">
        <f t="shared" si="0"/>
        <v>0</v>
      </c>
    </row>
    <row r="40" spans="1:9" ht="60.75" customHeight="1">
      <c r="A40" s="80" t="s">
        <v>636</v>
      </c>
      <c r="B40" s="68" t="s">
        <v>606</v>
      </c>
      <c r="C40" s="67" t="s">
        <v>561</v>
      </c>
      <c r="D40" s="63" t="s">
        <v>651</v>
      </c>
      <c r="E40" s="63" t="s">
        <v>139</v>
      </c>
      <c r="F40" s="63" t="s">
        <v>605</v>
      </c>
      <c r="G40" s="167">
        <v>39300</v>
      </c>
      <c r="H40" s="167">
        <v>0</v>
      </c>
      <c r="I40" s="65">
        <f t="shared" si="0"/>
        <v>0</v>
      </c>
    </row>
    <row r="41" spans="1:9" ht="55.5" customHeight="1">
      <c r="A41" s="80" t="s">
        <v>637</v>
      </c>
      <c r="B41" s="64" t="s">
        <v>1024</v>
      </c>
      <c r="C41" s="67" t="s">
        <v>561</v>
      </c>
      <c r="D41" s="63" t="s">
        <v>651</v>
      </c>
      <c r="E41" s="63" t="s">
        <v>398</v>
      </c>
      <c r="F41" s="63"/>
      <c r="G41" s="65">
        <f>G42+G45+G51+G54</f>
        <v>11370062</v>
      </c>
      <c r="H41" s="65">
        <f>H42+H45+H51+H54</f>
        <v>2448622.5100000002</v>
      </c>
      <c r="I41" s="65">
        <f t="shared" si="0"/>
        <v>21.535700596883292</v>
      </c>
    </row>
    <row r="42" spans="1:9" ht="39" customHeight="1">
      <c r="A42" s="80" t="s">
        <v>638</v>
      </c>
      <c r="B42" s="64" t="s">
        <v>169</v>
      </c>
      <c r="C42" s="67" t="s">
        <v>561</v>
      </c>
      <c r="D42" s="63" t="s">
        <v>651</v>
      </c>
      <c r="E42" s="63" t="s">
        <v>399</v>
      </c>
      <c r="F42" s="63"/>
      <c r="G42" s="105">
        <f t="shared" ref="G42:H43" si="4">G43</f>
        <v>50000</v>
      </c>
      <c r="H42" s="105">
        <f t="shared" si="4"/>
        <v>50000</v>
      </c>
      <c r="I42" s="65">
        <f t="shared" si="0"/>
        <v>100</v>
      </c>
    </row>
    <row r="43" spans="1:9" ht="35.25" customHeight="1">
      <c r="A43" s="80" t="s">
        <v>639</v>
      </c>
      <c r="B43" s="64" t="s">
        <v>142</v>
      </c>
      <c r="C43" s="67" t="s">
        <v>561</v>
      </c>
      <c r="D43" s="63" t="s">
        <v>651</v>
      </c>
      <c r="E43" s="63" t="s">
        <v>525</v>
      </c>
      <c r="F43" s="60"/>
      <c r="G43" s="105">
        <f t="shared" si="4"/>
        <v>50000</v>
      </c>
      <c r="H43" s="105">
        <f t="shared" si="4"/>
        <v>50000</v>
      </c>
      <c r="I43" s="65">
        <f t="shared" si="0"/>
        <v>100</v>
      </c>
    </row>
    <row r="44" spans="1:9" ht="35.25" customHeight="1">
      <c r="A44" s="80" t="s">
        <v>640</v>
      </c>
      <c r="B44" s="64" t="s">
        <v>846</v>
      </c>
      <c r="C44" s="67" t="s">
        <v>561</v>
      </c>
      <c r="D44" s="63" t="s">
        <v>651</v>
      </c>
      <c r="E44" s="63" t="s">
        <v>525</v>
      </c>
      <c r="F44" s="63" t="s">
        <v>621</v>
      </c>
      <c r="G44" s="167">
        <v>50000</v>
      </c>
      <c r="H44" s="167">
        <v>50000</v>
      </c>
      <c r="I44" s="65">
        <f t="shared" si="0"/>
        <v>100</v>
      </c>
    </row>
    <row r="45" spans="1:9" ht="40.5" customHeight="1">
      <c r="A45" s="80" t="s">
        <v>641</v>
      </c>
      <c r="B45" s="64" t="s">
        <v>141</v>
      </c>
      <c r="C45" s="67" t="s">
        <v>561</v>
      </c>
      <c r="D45" s="63" t="s">
        <v>651</v>
      </c>
      <c r="E45" s="63" t="s">
        <v>400</v>
      </c>
      <c r="F45" s="63"/>
      <c r="G45" s="105">
        <f>G46+G49</f>
        <v>115400</v>
      </c>
      <c r="H45" s="105">
        <f>H46+H49</f>
        <v>20771.86</v>
      </c>
      <c r="I45" s="65">
        <f t="shared" si="0"/>
        <v>17.999878682842287</v>
      </c>
    </row>
    <row r="46" spans="1:9" ht="51" customHeight="1">
      <c r="A46" s="80" t="s">
        <v>644</v>
      </c>
      <c r="B46" s="71" t="s">
        <v>674</v>
      </c>
      <c r="C46" s="67" t="s">
        <v>561</v>
      </c>
      <c r="D46" s="63" t="s">
        <v>651</v>
      </c>
      <c r="E46" s="63" t="s">
        <v>512</v>
      </c>
      <c r="F46" s="63"/>
      <c r="G46" s="105">
        <f>G47+G48</f>
        <v>115200</v>
      </c>
      <c r="H46" s="105">
        <f>H47+H48</f>
        <v>20571.86</v>
      </c>
      <c r="I46" s="65">
        <f t="shared" si="0"/>
        <v>17.85751736111111</v>
      </c>
    </row>
    <row r="47" spans="1:9" ht="40.5" customHeight="1">
      <c r="A47" s="80" t="s">
        <v>645</v>
      </c>
      <c r="B47" s="64" t="s">
        <v>908</v>
      </c>
      <c r="C47" s="67" t="s">
        <v>561</v>
      </c>
      <c r="D47" s="63" t="s">
        <v>651</v>
      </c>
      <c r="E47" s="63" t="s">
        <v>512</v>
      </c>
      <c r="F47" s="63" t="s">
        <v>596</v>
      </c>
      <c r="G47" s="167">
        <v>90424</v>
      </c>
      <c r="H47" s="167">
        <v>20571.86</v>
      </c>
      <c r="I47" s="65">
        <f t="shared" si="0"/>
        <v>22.750442360435283</v>
      </c>
    </row>
    <row r="48" spans="1:9" ht="51" customHeight="1">
      <c r="A48" s="80" t="s">
        <v>647</v>
      </c>
      <c r="B48" s="68" t="s">
        <v>12</v>
      </c>
      <c r="C48" s="67" t="s">
        <v>561</v>
      </c>
      <c r="D48" s="63" t="s">
        <v>651</v>
      </c>
      <c r="E48" s="63" t="s">
        <v>512</v>
      </c>
      <c r="F48" s="63" t="s">
        <v>605</v>
      </c>
      <c r="G48" s="167">
        <v>24776</v>
      </c>
      <c r="H48" s="167">
        <v>0</v>
      </c>
      <c r="I48" s="65">
        <f t="shared" si="0"/>
        <v>0</v>
      </c>
    </row>
    <row r="49" spans="1:10" ht="93" customHeight="1">
      <c r="A49" s="80" t="s">
        <v>650</v>
      </c>
      <c r="B49" s="64" t="s">
        <v>671</v>
      </c>
      <c r="C49" s="67" t="s">
        <v>561</v>
      </c>
      <c r="D49" s="63" t="s">
        <v>651</v>
      </c>
      <c r="E49" s="63" t="s">
        <v>513</v>
      </c>
      <c r="F49" s="63"/>
      <c r="G49" s="105">
        <f>G50</f>
        <v>200</v>
      </c>
      <c r="H49" s="105">
        <f>H50</f>
        <v>200</v>
      </c>
      <c r="I49" s="65">
        <f t="shared" si="0"/>
        <v>100</v>
      </c>
    </row>
    <row r="50" spans="1:10" ht="48" customHeight="1">
      <c r="A50" s="80" t="s">
        <v>653</v>
      </c>
      <c r="B50" s="68" t="s">
        <v>909</v>
      </c>
      <c r="C50" s="67" t="s">
        <v>561</v>
      </c>
      <c r="D50" s="63" t="s">
        <v>651</v>
      </c>
      <c r="E50" s="63" t="s">
        <v>513</v>
      </c>
      <c r="F50" s="63" t="s">
        <v>605</v>
      </c>
      <c r="G50" s="167">
        <v>200</v>
      </c>
      <c r="H50" s="167">
        <v>200</v>
      </c>
      <c r="I50" s="65">
        <f t="shared" si="0"/>
        <v>100</v>
      </c>
    </row>
    <row r="51" spans="1:10" ht="56.25" customHeight="1">
      <c r="A51" s="80" t="s">
        <v>654</v>
      </c>
      <c r="B51" s="64" t="s">
        <v>181</v>
      </c>
      <c r="C51" s="67" t="s">
        <v>561</v>
      </c>
      <c r="D51" s="63" t="s">
        <v>651</v>
      </c>
      <c r="E51" s="63" t="s">
        <v>401</v>
      </c>
      <c r="F51" s="63"/>
      <c r="G51" s="65">
        <f t="shared" ref="G51:H52" si="5">G52</f>
        <v>5652817</v>
      </c>
      <c r="H51" s="65">
        <f t="shared" si="5"/>
        <v>1395566.34</v>
      </c>
      <c r="I51" s="65">
        <f t="shared" si="0"/>
        <v>24.687980169886981</v>
      </c>
    </row>
    <row r="52" spans="1:10" ht="39" customHeight="1">
      <c r="A52" s="80" t="s">
        <v>655</v>
      </c>
      <c r="B52" s="64" t="s">
        <v>678</v>
      </c>
      <c r="C52" s="67" t="s">
        <v>561</v>
      </c>
      <c r="D52" s="63" t="s">
        <v>651</v>
      </c>
      <c r="E52" s="63" t="s">
        <v>402</v>
      </c>
      <c r="F52" s="63"/>
      <c r="G52" s="105">
        <f t="shared" si="5"/>
        <v>5652817</v>
      </c>
      <c r="H52" s="105">
        <f t="shared" si="5"/>
        <v>1395566.34</v>
      </c>
      <c r="I52" s="65">
        <f t="shared" si="0"/>
        <v>24.687980169886981</v>
      </c>
    </row>
    <row r="53" spans="1:10" ht="42.75" customHeight="1">
      <c r="A53" s="80" t="s">
        <v>657</v>
      </c>
      <c r="B53" s="68" t="s">
        <v>290</v>
      </c>
      <c r="C53" s="67" t="s">
        <v>561</v>
      </c>
      <c r="D53" s="63" t="s">
        <v>651</v>
      </c>
      <c r="E53" s="63" t="s">
        <v>402</v>
      </c>
      <c r="F53" s="63" t="s">
        <v>79</v>
      </c>
      <c r="G53" s="167">
        <v>5652817</v>
      </c>
      <c r="H53" s="167">
        <v>1395566.34</v>
      </c>
      <c r="I53" s="65">
        <f t="shared" si="0"/>
        <v>24.687980169886981</v>
      </c>
    </row>
    <row r="54" spans="1:10" ht="45" customHeight="1">
      <c r="A54" s="80" t="s">
        <v>658</v>
      </c>
      <c r="B54" s="64" t="s">
        <v>143</v>
      </c>
      <c r="C54" s="67" t="s">
        <v>561</v>
      </c>
      <c r="D54" s="63" t="s">
        <v>651</v>
      </c>
      <c r="E54" s="63" t="s">
        <v>403</v>
      </c>
      <c r="F54" s="63"/>
      <c r="G54" s="65">
        <f>G55+G59+G61</f>
        <v>5551845</v>
      </c>
      <c r="H54" s="65">
        <f>H55+H59+H61</f>
        <v>982284.31</v>
      </c>
      <c r="I54" s="65">
        <f t="shared" si="0"/>
        <v>17.692934691080172</v>
      </c>
    </row>
    <row r="55" spans="1:10" ht="36.75" customHeight="1">
      <c r="A55" s="80" t="s">
        <v>659</v>
      </c>
      <c r="B55" s="64" t="s">
        <v>144</v>
      </c>
      <c r="C55" s="67" t="s">
        <v>561</v>
      </c>
      <c r="D55" s="63" t="s">
        <v>651</v>
      </c>
      <c r="E55" s="63" t="s">
        <v>526</v>
      </c>
      <c r="F55" s="63"/>
      <c r="G55" s="65">
        <f>SUM(G56:G58)</f>
        <v>1809000</v>
      </c>
      <c r="H55" s="65">
        <f>SUM(H56:H58)</f>
        <v>282740.82</v>
      </c>
      <c r="I55" s="65">
        <f t="shared" si="0"/>
        <v>15.629674958540631</v>
      </c>
    </row>
    <row r="56" spans="1:10">
      <c r="A56" s="80" t="s">
        <v>660</v>
      </c>
      <c r="B56" s="64" t="s">
        <v>685</v>
      </c>
      <c r="C56" s="67" t="s">
        <v>561</v>
      </c>
      <c r="D56" s="63" t="s">
        <v>651</v>
      </c>
      <c r="E56" s="63" t="s">
        <v>526</v>
      </c>
      <c r="F56" s="63" t="s">
        <v>684</v>
      </c>
      <c r="G56" s="167">
        <v>1510000</v>
      </c>
      <c r="H56" s="167">
        <v>251704.26</v>
      </c>
      <c r="I56" s="65">
        <f t="shared" si="0"/>
        <v>16.669156291390731</v>
      </c>
    </row>
    <row r="57" spans="1:10" ht="32.25" customHeight="1">
      <c r="A57" s="80" t="s">
        <v>661</v>
      </c>
      <c r="B57" s="64" t="s">
        <v>12</v>
      </c>
      <c r="C57" s="67" t="s">
        <v>561</v>
      </c>
      <c r="D57" s="63" t="s">
        <v>651</v>
      </c>
      <c r="E57" s="63" t="s">
        <v>526</v>
      </c>
      <c r="F57" s="63" t="s">
        <v>605</v>
      </c>
      <c r="G57" s="167">
        <v>279000</v>
      </c>
      <c r="H57" s="167">
        <v>28923.56</v>
      </c>
      <c r="I57" s="65">
        <f t="shared" si="0"/>
        <v>10.366867383512545</v>
      </c>
    </row>
    <row r="58" spans="1:10" ht="32.25" customHeight="1">
      <c r="A58" s="80" t="s">
        <v>662</v>
      </c>
      <c r="B58" s="64" t="s">
        <v>846</v>
      </c>
      <c r="C58" s="67" t="s">
        <v>561</v>
      </c>
      <c r="D58" s="63" t="s">
        <v>651</v>
      </c>
      <c r="E58" s="63" t="s">
        <v>526</v>
      </c>
      <c r="F58" s="63" t="s">
        <v>621</v>
      </c>
      <c r="G58" s="167">
        <v>20000</v>
      </c>
      <c r="H58" s="167">
        <v>2113</v>
      </c>
      <c r="I58" s="65">
        <f t="shared" si="0"/>
        <v>10.565</v>
      </c>
    </row>
    <row r="59" spans="1:10" ht="93" customHeight="1">
      <c r="A59" s="80" t="s">
        <v>664</v>
      </c>
      <c r="B59" s="64" t="s">
        <v>691</v>
      </c>
      <c r="C59" s="67" t="s">
        <v>561</v>
      </c>
      <c r="D59" s="63" t="s">
        <v>651</v>
      </c>
      <c r="E59" s="63" t="s">
        <v>491</v>
      </c>
      <c r="F59" s="63"/>
      <c r="G59" s="65">
        <f>G60</f>
        <v>223000</v>
      </c>
      <c r="H59" s="65">
        <f>H60</f>
        <v>38616.65</v>
      </c>
      <c r="I59" s="65">
        <f t="shared" si="0"/>
        <v>17.31688340807175</v>
      </c>
    </row>
    <row r="60" spans="1:10" ht="66" customHeight="1">
      <c r="A60" s="80" t="s">
        <v>665</v>
      </c>
      <c r="B60" s="64" t="s">
        <v>909</v>
      </c>
      <c r="C60" s="67" t="s">
        <v>561</v>
      </c>
      <c r="D60" s="63" t="s">
        <v>651</v>
      </c>
      <c r="E60" s="63" t="s">
        <v>491</v>
      </c>
      <c r="F60" s="63" t="s">
        <v>605</v>
      </c>
      <c r="G60" s="167">
        <v>223000</v>
      </c>
      <c r="H60" s="167">
        <v>38616.65</v>
      </c>
      <c r="I60" s="65">
        <f t="shared" si="0"/>
        <v>17.31688340807175</v>
      </c>
    </row>
    <row r="61" spans="1:10" ht="52.5" customHeight="1">
      <c r="A61" s="80" t="s">
        <v>666</v>
      </c>
      <c r="B61" s="68" t="s">
        <v>881</v>
      </c>
      <c r="C61" s="67" t="s">
        <v>561</v>
      </c>
      <c r="D61" s="63" t="s">
        <v>651</v>
      </c>
      <c r="E61" s="63" t="s">
        <v>527</v>
      </c>
      <c r="F61" s="63"/>
      <c r="G61" s="65">
        <f>SUM(G62:G64)</f>
        <v>3519845</v>
      </c>
      <c r="H61" s="65">
        <f>SUM(H62:H64)</f>
        <v>660926.84</v>
      </c>
      <c r="I61" s="65">
        <f t="shared" si="0"/>
        <v>18.777157516879296</v>
      </c>
      <c r="J61" s="30"/>
    </row>
    <row r="62" spans="1:10" ht="36.75" customHeight="1">
      <c r="A62" s="80" t="s">
        <v>667</v>
      </c>
      <c r="B62" s="64" t="s">
        <v>685</v>
      </c>
      <c r="C62" s="67" t="s">
        <v>561</v>
      </c>
      <c r="D62" s="63" t="s">
        <v>651</v>
      </c>
      <c r="E62" s="63" t="s">
        <v>527</v>
      </c>
      <c r="F62" s="63" t="s">
        <v>684</v>
      </c>
      <c r="G62" s="167">
        <v>3424289</v>
      </c>
      <c r="H62" s="167">
        <v>657208.69999999995</v>
      </c>
      <c r="I62" s="65">
        <f t="shared" si="0"/>
        <v>19.192559389701046</v>
      </c>
    </row>
    <row r="63" spans="1:10" ht="52.5" customHeight="1">
      <c r="A63" s="80" t="s">
        <v>668</v>
      </c>
      <c r="B63" s="64" t="s">
        <v>606</v>
      </c>
      <c r="C63" s="67" t="s">
        <v>561</v>
      </c>
      <c r="D63" s="63" t="s">
        <v>651</v>
      </c>
      <c r="E63" s="63" t="s">
        <v>527</v>
      </c>
      <c r="F63" s="63" t="s">
        <v>605</v>
      </c>
      <c r="G63" s="167">
        <v>85556</v>
      </c>
      <c r="H63" s="167">
        <v>3718.14</v>
      </c>
      <c r="I63" s="65">
        <f t="shared" si="0"/>
        <v>4.3458553462059939</v>
      </c>
    </row>
    <row r="64" spans="1:10" ht="29.25" customHeight="1">
      <c r="A64" s="80" t="s">
        <v>669</v>
      </c>
      <c r="B64" s="64" t="s">
        <v>846</v>
      </c>
      <c r="C64" s="67" t="s">
        <v>561</v>
      </c>
      <c r="D64" s="63" t="s">
        <v>651</v>
      </c>
      <c r="E64" s="63" t="s">
        <v>527</v>
      </c>
      <c r="F64" s="63" t="s">
        <v>621</v>
      </c>
      <c r="G64" s="167">
        <v>10000</v>
      </c>
      <c r="H64" s="167">
        <v>0</v>
      </c>
      <c r="I64" s="65">
        <f t="shared" si="0"/>
        <v>0</v>
      </c>
    </row>
    <row r="65" spans="1:9" ht="28.5" customHeight="1">
      <c r="A65" s="80" t="s">
        <v>670</v>
      </c>
      <c r="B65" s="64" t="s">
        <v>594</v>
      </c>
      <c r="C65" s="67" t="s">
        <v>561</v>
      </c>
      <c r="D65" s="63" t="s">
        <v>651</v>
      </c>
      <c r="E65" s="63" t="s">
        <v>395</v>
      </c>
      <c r="F65" s="67"/>
      <c r="G65" s="105">
        <f>G66</f>
        <v>4142927.97</v>
      </c>
      <c r="H65" s="105">
        <f>H66</f>
        <v>0</v>
      </c>
      <c r="I65" s="65">
        <f t="shared" si="0"/>
        <v>0</v>
      </c>
    </row>
    <row r="66" spans="1:9" ht="52.5" customHeight="1">
      <c r="A66" s="80" t="s">
        <v>672</v>
      </c>
      <c r="B66" s="64" t="s">
        <v>165</v>
      </c>
      <c r="C66" s="67" t="s">
        <v>561</v>
      </c>
      <c r="D66" s="63" t="s">
        <v>651</v>
      </c>
      <c r="E66" s="63" t="s">
        <v>166</v>
      </c>
      <c r="F66" s="63"/>
      <c r="G66" s="105">
        <f t="shared" ref="G66:H66" si="6">G67</f>
        <v>4142927.97</v>
      </c>
      <c r="H66" s="105">
        <f t="shared" si="6"/>
        <v>0</v>
      </c>
      <c r="I66" s="65">
        <f t="shared" si="0"/>
        <v>0</v>
      </c>
    </row>
    <row r="67" spans="1:9" ht="64.5" customHeight="1">
      <c r="A67" s="80" t="s">
        <v>673</v>
      </c>
      <c r="B67" s="64" t="s">
        <v>1019</v>
      </c>
      <c r="C67" s="67" t="s">
        <v>561</v>
      </c>
      <c r="D67" s="63" t="s">
        <v>651</v>
      </c>
      <c r="E67" s="63" t="s">
        <v>166</v>
      </c>
      <c r="F67" s="63" t="s">
        <v>167</v>
      </c>
      <c r="G67" s="167">
        <v>4142927.97</v>
      </c>
      <c r="H67" s="167">
        <v>0</v>
      </c>
      <c r="I67" s="65">
        <f t="shared" si="0"/>
        <v>0</v>
      </c>
    </row>
    <row r="68" spans="1:9">
      <c r="A68" s="80" t="s">
        <v>675</v>
      </c>
      <c r="B68" s="61" t="s">
        <v>695</v>
      </c>
      <c r="C68" s="70" t="s">
        <v>561</v>
      </c>
      <c r="D68" s="60" t="s">
        <v>694</v>
      </c>
      <c r="E68" s="60"/>
      <c r="F68" s="60"/>
      <c r="G68" s="62">
        <f t="shared" ref="G68:H70" si="7">G69</f>
        <v>1009300</v>
      </c>
      <c r="H68" s="62">
        <f t="shared" si="7"/>
        <v>210534.51</v>
      </c>
      <c r="I68" s="62">
        <f t="shared" si="0"/>
        <v>20.859458040225899</v>
      </c>
    </row>
    <row r="69" spans="1:9">
      <c r="A69" s="80" t="s">
        <v>676</v>
      </c>
      <c r="B69" s="61" t="s">
        <v>698</v>
      </c>
      <c r="C69" s="70" t="s">
        <v>561</v>
      </c>
      <c r="D69" s="60" t="s">
        <v>697</v>
      </c>
      <c r="E69" s="60"/>
      <c r="F69" s="60"/>
      <c r="G69" s="62">
        <f t="shared" si="7"/>
        <v>1009300</v>
      </c>
      <c r="H69" s="62">
        <f t="shared" si="7"/>
        <v>210534.51</v>
      </c>
      <c r="I69" s="62">
        <f t="shared" si="0"/>
        <v>20.859458040225899</v>
      </c>
    </row>
    <row r="70" spans="1:9">
      <c r="A70" s="80" t="s">
        <v>963</v>
      </c>
      <c r="B70" s="64" t="s">
        <v>594</v>
      </c>
      <c r="C70" s="67" t="s">
        <v>561</v>
      </c>
      <c r="D70" s="63" t="s">
        <v>697</v>
      </c>
      <c r="E70" s="63" t="s">
        <v>395</v>
      </c>
      <c r="F70" s="63"/>
      <c r="G70" s="65">
        <f t="shared" si="7"/>
        <v>1009300</v>
      </c>
      <c r="H70" s="65">
        <f t="shared" si="7"/>
        <v>210534.51</v>
      </c>
      <c r="I70" s="65">
        <f t="shared" si="0"/>
        <v>20.859458040225899</v>
      </c>
    </row>
    <row r="71" spans="1:9" ht="28.5">
      <c r="A71" s="80" t="s">
        <v>677</v>
      </c>
      <c r="B71" s="64" t="s">
        <v>906</v>
      </c>
      <c r="C71" s="67" t="s">
        <v>561</v>
      </c>
      <c r="D71" s="63" t="s">
        <v>697</v>
      </c>
      <c r="E71" s="63" t="s">
        <v>404</v>
      </c>
      <c r="F71" s="63"/>
      <c r="G71" s="65">
        <f>SUM(G72:G72)</f>
        <v>1009300</v>
      </c>
      <c r="H71" s="65">
        <f>SUM(H72:H72)</f>
        <v>210534.51</v>
      </c>
      <c r="I71" s="65">
        <f t="shared" si="0"/>
        <v>20.859458040225899</v>
      </c>
    </row>
    <row r="72" spans="1:9" ht="36" customHeight="1">
      <c r="A72" s="80" t="s">
        <v>679</v>
      </c>
      <c r="B72" s="64" t="s">
        <v>908</v>
      </c>
      <c r="C72" s="67" t="s">
        <v>561</v>
      </c>
      <c r="D72" s="63" t="s">
        <v>697</v>
      </c>
      <c r="E72" s="63" t="s">
        <v>404</v>
      </c>
      <c r="F72" s="63" t="s">
        <v>596</v>
      </c>
      <c r="G72" s="167">
        <v>1009300</v>
      </c>
      <c r="H72" s="167">
        <v>210534.51</v>
      </c>
      <c r="I72" s="65">
        <f t="shared" si="0"/>
        <v>20.859458040225899</v>
      </c>
    </row>
    <row r="73" spans="1:9" ht="35.25" customHeight="1">
      <c r="A73" s="80" t="s">
        <v>681</v>
      </c>
      <c r="B73" s="61" t="s">
        <v>718</v>
      </c>
      <c r="C73" s="70" t="s">
        <v>561</v>
      </c>
      <c r="D73" s="60" t="s">
        <v>717</v>
      </c>
      <c r="E73" s="60"/>
      <c r="F73" s="60"/>
      <c r="G73" s="62">
        <f>G74+G79+G99</f>
        <v>11767000</v>
      </c>
      <c r="H73" s="62">
        <f>H74+H79+H99</f>
        <v>2149874.1</v>
      </c>
      <c r="I73" s="62">
        <f t="shared" ref="I73:I136" si="8">H73/G73*100</f>
        <v>18.270367128409962</v>
      </c>
    </row>
    <row r="74" spans="1:9" ht="32.25" customHeight="1">
      <c r="A74" s="80" t="s">
        <v>682</v>
      </c>
      <c r="B74" s="61" t="s">
        <v>851</v>
      </c>
      <c r="C74" s="70" t="s">
        <v>561</v>
      </c>
      <c r="D74" s="60" t="s">
        <v>720</v>
      </c>
      <c r="E74" s="60"/>
      <c r="F74" s="60"/>
      <c r="G74" s="62">
        <f t="shared" ref="G74:H74" si="9">G75</f>
        <v>490572</v>
      </c>
      <c r="H74" s="62">
        <f t="shared" si="9"/>
        <v>81762</v>
      </c>
      <c r="I74" s="62">
        <f t="shared" si="8"/>
        <v>16.666666666666664</v>
      </c>
    </row>
    <row r="75" spans="1:9" ht="110.25" customHeight="1">
      <c r="A75" s="80" t="s">
        <v>683</v>
      </c>
      <c r="B75" s="71" t="s">
        <v>937</v>
      </c>
      <c r="C75" s="67" t="s">
        <v>561</v>
      </c>
      <c r="D75" s="63" t="s">
        <v>720</v>
      </c>
      <c r="E75" s="63" t="s">
        <v>405</v>
      </c>
      <c r="F75" s="63"/>
      <c r="G75" s="65">
        <f t="shared" ref="G75:H77" si="10">G76</f>
        <v>490572</v>
      </c>
      <c r="H75" s="65">
        <f t="shared" si="10"/>
        <v>81762</v>
      </c>
      <c r="I75" s="65">
        <f t="shared" si="8"/>
        <v>16.666666666666664</v>
      </c>
    </row>
    <row r="76" spans="1:9" ht="62.25" customHeight="1">
      <c r="A76" s="80" t="s">
        <v>686</v>
      </c>
      <c r="B76" s="64" t="s">
        <v>938</v>
      </c>
      <c r="C76" s="67" t="s">
        <v>561</v>
      </c>
      <c r="D76" s="63" t="s">
        <v>720</v>
      </c>
      <c r="E76" s="63" t="s">
        <v>406</v>
      </c>
      <c r="F76" s="63"/>
      <c r="G76" s="105">
        <f t="shared" si="10"/>
        <v>490572</v>
      </c>
      <c r="H76" s="105">
        <f t="shared" si="10"/>
        <v>81762</v>
      </c>
      <c r="I76" s="65">
        <f t="shared" si="8"/>
        <v>16.666666666666664</v>
      </c>
    </row>
    <row r="77" spans="1:9" ht="70.5" customHeight="1">
      <c r="A77" s="80" t="s">
        <v>128</v>
      </c>
      <c r="B77" s="68" t="s">
        <v>724</v>
      </c>
      <c r="C77" s="67" t="s">
        <v>561</v>
      </c>
      <c r="D77" s="63" t="s">
        <v>720</v>
      </c>
      <c r="E77" s="63" t="s">
        <v>407</v>
      </c>
      <c r="F77" s="63"/>
      <c r="G77" s="105">
        <f t="shared" si="10"/>
        <v>490572</v>
      </c>
      <c r="H77" s="105">
        <f t="shared" si="10"/>
        <v>81762</v>
      </c>
      <c r="I77" s="65">
        <f t="shared" si="8"/>
        <v>16.666666666666664</v>
      </c>
    </row>
    <row r="78" spans="1:9" ht="51" customHeight="1">
      <c r="A78" s="80" t="s">
        <v>129</v>
      </c>
      <c r="B78" s="64" t="s">
        <v>909</v>
      </c>
      <c r="C78" s="67" t="s">
        <v>561</v>
      </c>
      <c r="D78" s="63" t="s">
        <v>720</v>
      </c>
      <c r="E78" s="63" t="s">
        <v>407</v>
      </c>
      <c r="F78" s="63" t="s">
        <v>605</v>
      </c>
      <c r="G78" s="167">
        <v>490572</v>
      </c>
      <c r="H78" s="167">
        <v>81762</v>
      </c>
      <c r="I78" s="65">
        <f t="shared" si="8"/>
        <v>16.666666666666664</v>
      </c>
    </row>
    <row r="79" spans="1:9" ht="69.75" customHeight="1">
      <c r="A79" s="80" t="s">
        <v>687</v>
      </c>
      <c r="B79" s="61" t="s">
        <v>852</v>
      </c>
      <c r="C79" s="70" t="s">
        <v>561</v>
      </c>
      <c r="D79" s="60" t="s">
        <v>740</v>
      </c>
      <c r="E79" s="60"/>
      <c r="F79" s="60"/>
      <c r="G79" s="62">
        <f>G80</f>
        <v>10790428</v>
      </c>
      <c r="H79" s="62">
        <f>H80</f>
        <v>1598739.58</v>
      </c>
      <c r="I79" s="62">
        <f t="shared" si="8"/>
        <v>14.816275869687468</v>
      </c>
    </row>
    <row r="80" spans="1:9" ht="108.75" customHeight="1">
      <c r="A80" s="80" t="s">
        <v>688</v>
      </c>
      <c r="B80" s="71" t="s">
        <v>937</v>
      </c>
      <c r="C80" s="67" t="s">
        <v>561</v>
      </c>
      <c r="D80" s="63" t="s">
        <v>740</v>
      </c>
      <c r="E80" s="63" t="s">
        <v>405</v>
      </c>
      <c r="F80" s="63"/>
      <c r="G80" s="65">
        <f>G90+G81</f>
        <v>10790428</v>
      </c>
      <c r="H80" s="65">
        <f>H90+H81</f>
        <v>1598739.58</v>
      </c>
      <c r="I80" s="65">
        <f t="shared" si="8"/>
        <v>14.816275869687468</v>
      </c>
    </row>
    <row r="81" spans="1:9" ht="60.75" customHeight="1">
      <c r="A81" s="80" t="s">
        <v>689</v>
      </c>
      <c r="B81" s="64" t="s">
        <v>938</v>
      </c>
      <c r="C81" s="67" t="s">
        <v>561</v>
      </c>
      <c r="D81" s="63" t="s">
        <v>740</v>
      </c>
      <c r="E81" s="63" t="s">
        <v>406</v>
      </c>
      <c r="F81" s="63"/>
      <c r="G81" s="105">
        <f>G82+G84+G88</f>
        <v>10390428</v>
      </c>
      <c r="H81" s="105">
        <f>H82+H84+H88</f>
        <v>1598739.58</v>
      </c>
      <c r="I81" s="65">
        <f t="shared" si="8"/>
        <v>15.386657604479817</v>
      </c>
    </row>
    <row r="82" spans="1:9" ht="54" customHeight="1">
      <c r="A82" s="80" t="s">
        <v>690</v>
      </c>
      <c r="B82" s="64" t="s">
        <v>940</v>
      </c>
      <c r="C82" s="67" t="s">
        <v>561</v>
      </c>
      <c r="D82" s="63" t="s">
        <v>740</v>
      </c>
      <c r="E82" s="63" t="s">
        <v>939</v>
      </c>
      <c r="F82" s="63"/>
      <c r="G82" s="105">
        <f>G83</f>
        <v>6072</v>
      </c>
      <c r="H82" s="105">
        <f>H83</f>
        <v>0</v>
      </c>
      <c r="I82" s="65">
        <f t="shared" si="8"/>
        <v>0</v>
      </c>
    </row>
    <row r="83" spans="1:9" ht="51.75" customHeight="1">
      <c r="A83" s="80" t="s">
        <v>692</v>
      </c>
      <c r="B83" s="64" t="s">
        <v>606</v>
      </c>
      <c r="C83" s="67" t="s">
        <v>561</v>
      </c>
      <c r="D83" s="63" t="s">
        <v>740</v>
      </c>
      <c r="E83" s="63" t="s">
        <v>939</v>
      </c>
      <c r="F83" s="63" t="s">
        <v>605</v>
      </c>
      <c r="G83" s="167">
        <v>6072</v>
      </c>
      <c r="H83" s="167">
        <v>0</v>
      </c>
      <c r="I83" s="65">
        <f t="shared" si="8"/>
        <v>0</v>
      </c>
    </row>
    <row r="84" spans="1:9" ht="40.5" customHeight="1">
      <c r="A84" s="80" t="s">
        <v>693</v>
      </c>
      <c r="B84" s="64" t="s">
        <v>146</v>
      </c>
      <c r="C84" s="67" t="s">
        <v>561</v>
      </c>
      <c r="D84" s="63" t="s">
        <v>740</v>
      </c>
      <c r="E84" s="63" t="s">
        <v>408</v>
      </c>
      <c r="F84" s="63"/>
      <c r="G84" s="65">
        <f>SUM(G85:G87)</f>
        <v>10084356</v>
      </c>
      <c r="H84" s="65">
        <f>SUM(H85:H87)</f>
        <v>1598739.58</v>
      </c>
      <c r="I84" s="65">
        <f t="shared" si="8"/>
        <v>15.853660660135363</v>
      </c>
    </row>
    <row r="85" spans="1:9" ht="42" customHeight="1">
      <c r="A85" s="80" t="s">
        <v>696</v>
      </c>
      <c r="B85" s="64" t="s">
        <v>685</v>
      </c>
      <c r="C85" s="67" t="s">
        <v>561</v>
      </c>
      <c r="D85" s="63" t="s">
        <v>740</v>
      </c>
      <c r="E85" s="63" t="s">
        <v>408</v>
      </c>
      <c r="F85" s="63" t="s">
        <v>684</v>
      </c>
      <c r="G85" s="167">
        <v>7037903</v>
      </c>
      <c r="H85" s="167">
        <v>1440210.95</v>
      </c>
      <c r="I85" s="65">
        <f t="shared" si="8"/>
        <v>20.463637393126902</v>
      </c>
    </row>
    <row r="86" spans="1:9" ht="45.75" customHeight="1">
      <c r="A86" s="80" t="s">
        <v>699</v>
      </c>
      <c r="B86" s="64" t="s">
        <v>12</v>
      </c>
      <c r="C86" s="67" t="s">
        <v>561</v>
      </c>
      <c r="D86" s="63" t="s">
        <v>740</v>
      </c>
      <c r="E86" s="63" t="s">
        <v>408</v>
      </c>
      <c r="F86" s="67" t="s">
        <v>605</v>
      </c>
      <c r="G86" s="167">
        <v>2990453</v>
      </c>
      <c r="H86" s="167">
        <v>144903.63</v>
      </c>
      <c r="I86" s="65">
        <f t="shared" si="8"/>
        <v>4.845541127046638</v>
      </c>
    </row>
    <row r="87" spans="1:9" ht="29.25" customHeight="1">
      <c r="A87" s="80" t="s">
        <v>700</v>
      </c>
      <c r="B87" s="64" t="s">
        <v>846</v>
      </c>
      <c r="C87" s="67" t="s">
        <v>561</v>
      </c>
      <c r="D87" s="63" t="s">
        <v>740</v>
      </c>
      <c r="E87" s="63" t="s">
        <v>408</v>
      </c>
      <c r="F87" s="67" t="s">
        <v>621</v>
      </c>
      <c r="G87" s="167">
        <v>56000</v>
      </c>
      <c r="H87" s="167">
        <v>13625</v>
      </c>
      <c r="I87" s="65">
        <f t="shared" si="8"/>
        <v>24.330357142857142</v>
      </c>
    </row>
    <row r="88" spans="1:9" ht="39" customHeight="1">
      <c r="A88" s="80" t="s">
        <v>701</v>
      </c>
      <c r="B88" s="64" t="s">
        <v>1084</v>
      </c>
      <c r="C88" s="67" t="s">
        <v>561</v>
      </c>
      <c r="D88" s="63" t="s">
        <v>740</v>
      </c>
      <c r="E88" s="63" t="s">
        <v>1085</v>
      </c>
      <c r="F88" s="67"/>
      <c r="G88" s="105">
        <f>G89</f>
        <v>300000</v>
      </c>
      <c r="H88" s="105">
        <f>H89</f>
        <v>0</v>
      </c>
      <c r="I88" s="65">
        <f t="shared" si="8"/>
        <v>0</v>
      </c>
    </row>
    <row r="89" spans="1:9" ht="40.5" customHeight="1">
      <c r="A89" s="80" t="s">
        <v>715</v>
      </c>
      <c r="B89" s="64" t="s">
        <v>606</v>
      </c>
      <c r="C89" s="67" t="s">
        <v>561</v>
      </c>
      <c r="D89" s="63" t="s">
        <v>740</v>
      </c>
      <c r="E89" s="63" t="s">
        <v>1085</v>
      </c>
      <c r="F89" s="67" t="s">
        <v>605</v>
      </c>
      <c r="G89" s="167">
        <v>300000</v>
      </c>
      <c r="H89" s="167">
        <v>0</v>
      </c>
      <c r="I89" s="65">
        <f t="shared" si="8"/>
        <v>0</v>
      </c>
    </row>
    <row r="90" spans="1:9" ht="48" customHeight="1">
      <c r="A90" s="80" t="s">
        <v>716</v>
      </c>
      <c r="B90" s="64" t="s">
        <v>145</v>
      </c>
      <c r="C90" s="67" t="s">
        <v>561</v>
      </c>
      <c r="D90" s="63" t="s">
        <v>740</v>
      </c>
      <c r="E90" s="63" t="s">
        <v>409</v>
      </c>
      <c r="F90" s="63"/>
      <c r="G90" s="105">
        <f>G91+G93+G95+G97</f>
        <v>400000</v>
      </c>
      <c r="H90" s="105">
        <f>H91+H93+H95+H97</f>
        <v>0</v>
      </c>
      <c r="I90" s="65">
        <f t="shared" si="8"/>
        <v>0</v>
      </c>
    </row>
    <row r="91" spans="1:9" ht="36.75" customHeight="1">
      <c r="A91" s="80" t="s">
        <v>719</v>
      </c>
      <c r="B91" s="64" t="s">
        <v>493</v>
      </c>
      <c r="C91" s="67" t="s">
        <v>561</v>
      </c>
      <c r="D91" s="63" t="s">
        <v>740</v>
      </c>
      <c r="E91" s="63" t="s">
        <v>492</v>
      </c>
      <c r="F91" s="63"/>
      <c r="G91" s="105">
        <f>G92</f>
        <v>100000</v>
      </c>
      <c r="H91" s="105">
        <f>H92</f>
        <v>0</v>
      </c>
      <c r="I91" s="65">
        <f t="shared" si="8"/>
        <v>0</v>
      </c>
    </row>
    <row r="92" spans="1:9" ht="55.5" customHeight="1">
      <c r="A92" s="80" t="s">
        <v>721</v>
      </c>
      <c r="B92" s="64" t="s">
        <v>606</v>
      </c>
      <c r="C92" s="67" t="s">
        <v>561</v>
      </c>
      <c r="D92" s="63" t="s">
        <v>740</v>
      </c>
      <c r="E92" s="63" t="s">
        <v>492</v>
      </c>
      <c r="F92" s="63" t="s">
        <v>605</v>
      </c>
      <c r="G92" s="167">
        <v>100000</v>
      </c>
      <c r="H92" s="167">
        <v>0</v>
      </c>
      <c r="I92" s="65">
        <f t="shared" si="8"/>
        <v>0</v>
      </c>
    </row>
    <row r="93" spans="1:9" ht="95.25" customHeight="1">
      <c r="A93" s="80" t="s">
        <v>722</v>
      </c>
      <c r="B93" s="64" t="s">
        <v>949</v>
      </c>
      <c r="C93" s="67" t="s">
        <v>561</v>
      </c>
      <c r="D93" s="63" t="s">
        <v>740</v>
      </c>
      <c r="E93" s="63" t="s">
        <v>410</v>
      </c>
      <c r="F93" s="63"/>
      <c r="G93" s="105">
        <f>G94</f>
        <v>190000</v>
      </c>
      <c r="H93" s="105">
        <f>H94</f>
        <v>0</v>
      </c>
      <c r="I93" s="65">
        <f t="shared" si="8"/>
        <v>0</v>
      </c>
    </row>
    <row r="94" spans="1:9" ht="49.5" customHeight="1">
      <c r="A94" s="80" t="s">
        <v>723</v>
      </c>
      <c r="B94" s="64" t="s">
        <v>12</v>
      </c>
      <c r="C94" s="67" t="s">
        <v>561</v>
      </c>
      <c r="D94" s="63" t="s">
        <v>740</v>
      </c>
      <c r="E94" s="63" t="s">
        <v>410</v>
      </c>
      <c r="F94" s="63" t="s">
        <v>605</v>
      </c>
      <c r="G94" s="167">
        <v>190000</v>
      </c>
      <c r="H94" s="167">
        <v>0</v>
      </c>
      <c r="I94" s="65">
        <f t="shared" si="8"/>
        <v>0</v>
      </c>
    </row>
    <row r="95" spans="1:9" ht="90" customHeight="1">
      <c r="A95" s="80" t="s">
        <v>725</v>
      </c>
      <c r="B95" s="68" t="s">
        <v>192</v>
      </c>
      <c r="C95" s="67" t="s">
        <v>561</v>
      </c>
      <c r="D95" s="63" t="s">
        <v>740</v>
      </c>
      <c r="E95" s="63" t="s">
        <v>494</v>
      </c>
      <c r="F95" s="63"/>
      <c r="G95" s="65">
        <f>SUM(G96:G96)</f>
        <v>60000</v>
      </c>
      <c r="H95" s="65">
        <f>SUM(H96:H96)</f>
        <v>0</v>
      </c>
      <c r="I95" s="65">
        <f t="shared" si="8"/>
        <v>0</v>
      </c>
    </row>
    <row r="96" spans="1:9" ht="27.75" customHeight="1">
      <c r="A96" s="80" t="s">
        <v>726</v>
      </c>
      <c r="B96" s="68" t="s">
        <v>750</v>
      </c>
      <c r="C96" s="67" t="s">
        <v>561</v>
      </c>
      <c r="D96" s="63" t="s">
        <v>740</v>
      </c>
      <c r="E96" s="63" t="s">
        <v>494</v>
      </c>
      <c r="F96" s="63" t="s">
        <v>749</v>
      </c>
      <c r="G96" s="167">
        <v>60000</v>
      </c>
      <c r="H96" s="167">
        <v>0</v>
      </c>
      <c r="I96" s="65">
        <f t="shared" si="8"/>
        <v>0</v>
      </c>
    </row>
    <row r="97" spans="1:10" ht="46.5" customHeight="1">
      <c r="A97" s="80" t="s">
        <v>727</v>
      </c>
      <c r="B97" s="64" t="s">
        <v>496</v>
      </c>
      <c r="C97" s="67" t="s">
        <v>561</v>
      </c>
      <c r="D97" s="63" t="s">
        <v>740</v>
      </c>
      <c r="E97" s="63" t="s">
        <v>495</v>
      </c>
      <c r="F97" s="63"/>
      <c r="G97" s="105">
        <f>G98</f>
        <v>50000</v>
      </c>
      <c r="H97" s="105">
        <f>H98</f>
        <v>0</v>
      </c>
      <c r="I97" s="65">
        <f t="shared" si="8"/>
        <v>0</v>
      </c>
    </row>
    <row r="98" spans="1:10" ht="55.5" customHeight="1">
      <c r="A98" s="80" t="s">
        <v>728</v>
      </c>
      <c r="B98" s="64" t="s">
        <v>606</v>
      </c>
      <c r="C98" s="67" t="s">
        <v>561</v>
      </c>
      <c r="D98" s="63" t="s">
        <v>740</v>
      </c>
      <c r="E98" s="63" t="s">
        <v>495</v>
      </c>
      <c r="F98" s="63" t="s">
        <v>605</v>
      </c>
      <c r="G98" s="167">
        <v>50000</v>
      </c>
      <c r="H98" s="167">
        <v>0</v>
      </c>
      <c r="I98" s="65">
        <f t="shared" si="8"/>
        <v>0</v>
      </c>
    </row>
    <row r="99" spans="1:10" ht="51" customHeight="1">
      <c r="A99" s="80" t="s">
        <v>729</v>
      </c>
      <c r="B99" s="72" t="s">
        <v>752</v>
      </c>
      <c r="C99" s="70" t="s">
        <v>561</v>
      </c>
      <c r="D99" s="60" t="s">
        <v>751</v>
      </c>
      <c r="E99" s="63"/>
      <c r="F99" s="63"/>
      <c r="G99" s="62">
        <f>G100+G107</f>
        <v>486000</v>
      </c>
      <c r="H99" s="62">
        <f>H100+H107</f>
        <v>469372.52</v>
      </c>
      <c r="I99" s="62">
        <f t="shared" si="8"/>
        <v>96.578707818930042</v>
      </c>
    </row>
    <row r="100" spans="1:10" ht="42.75">
      <c r="A100" s="80" t="s">
        <v>730</v>
      </c>
      <c r="B100" s="64" t="s">
        <v>195</v>
      </c>
      <c r="C100" s="67" t="s">
        <v>561</v>
      </c>
      <c r="D100" s="63" t="s">
        <v>751</v>
      </c>
      <c r="E100" s="63" t="s">
        <v>411</v>
      </c>
      <c r="F100" s="63"/>
      <c r="G100" s="65">
        <f>G101+G105+G103</f>
        <v>41000</v>
      </c>
      <c r="H100" s="65">
        <f>H101+H105+H103</f>
        <v>30000</v>
      </c>
      <c r="I100" s="65">
        <f t="shared" si="8"/>
        <v>73.170731707317074</v>
      </c>
    </row>
    <row r="101" spans="1:10" ht="69.75" customHeight="1">
      <c r="A101" s="80" t="s">
        <v>731</v>
      </c>
      <c r="B101" s="64" t="s">
        <v>196</v>
      </c>
      <c r="C101" s="67" t="s">
        <v>561</v>
      </c>
      <c r="D101" s="63" t="s">
        <v>751</v>
      </c>
      <c r="E101" s="63" t="s">
        <v>412</v>
      </c>
      <c r="F101" s="63"/>
      <c r="G101" s="65">
        <f>G102</f>
        <v>10000</v>
      </c>
      <c r="H101" s="65">
        <f>H102</f>
        <v>0</v>
      </c>
      <c r="I101" s="65">
        <f t="shared" si="8"/>
        <v>0</v>
      </c>
    </row>
    <row r="102" spans="1:10" ht="73.5" customHeight="1">
      <c r="A102" s="80" t="s">
        <v>732</v>
      </c>
      <c r="B102" s="64" t="s">
        <v>1049</v>
      </c>
      <c r="C102" s="67" t="s">
        <v>561</v>
      </c>
      <c r="D102" s="63" t="s">
        <v>751</v>
      </c>
      <c r="E102" s="63" t="s">
        <v>412</v>
      </c>
      <c r="F102" s="63" t="s">
        <v>498</v>
      </c>
      <c r="G102" s="167">
        <v>10000</v>
      </c>
      <c r="H102" s="167">
        <v>0</v>
      </c>
      <c r="I102" s="65">
        <f t="shared" si="8"/>
        <v>0</v>
      </c>
    </row>
    <row r="103" spans="1:10" ht="55.5" customHeight="1">
      <c r="A103" s="80" t="s">
        <v>733</v>
      </c>
      <c r="B103" s="64" t="s">
        <v>1046</v>
      </c>
      <c r="C103" s="67" t="s">
        <v>561</v>
      </c>
      <c r="D103" s="63" t="s">
        <v>751</v>
      </c>
      <c r="E103" s="63" t="s">
        <v>1047</v>
      </c>
      <c r="F103" s="63"/>
      <c r="G103" s="105">
        <f>G104</f>
        <v>30000</v>
      </c>
      <c r="H103" s="105">
        <f>H104</f>
        <v>30000</v>
      </c>
      <c r="I103" s="65">
        <f t="shared" si="8"/>
        <v>100</v>
      </c>
    </row>
    <row r="104" spans="1:10" ht="51.75" customHeight="1">
      <c r="A104" s="80" t="s">
        <v>734</v>
      </c>
      <c r="B104" s="64" t="s">
        <v>606</v>
      </c>
      <c r="C104" s="67" t="s">
        <v>561</v>
      </c>
      <c r="D104" s="63" t="s">
        <v>751</v>
      </c>
      <c r="E104" s="63" t="s">
        <v>1047</v>
      </c>
      <c r="F104" s="63" t="s">
        <v>605</v>
      </c>
      <c r="G104" s="167">
        <v>30000</v>
      </c>
      <c r="H104" s="167">
        <v>30000</v>
      </c>
      <c r="I104" s="65">
        <f t="shared" si="8"/>
        <v>100</v>
      </c>
    </row>
    <row r="105" spans="1:10" ht="65.25" customHeight="1">
      <c r="A105" s="80" t="s">
        <v>735</v>
      </c>
      <c r="B105" s="64" t="s">
        <v>197</v>
      </c>
      <c r="C105" s="67" t="s">
        <v>561</v>
      </c>
      <c r="D105" s="63" t="s">
        <v>751</v>
      </c>
      <c r="E105" s="63" t="s">
        <v>198</v>
      </c>
      <c r="F105" s="63"/>
      <c r="G105" s="105">
        <f>G106</f>
        <v>1000</v>
      </c>
      <c r="H105" s="105">
        <f>H106</f>
        <v>0</v>
      </c>
      <c r="I105" s="65">
        <f t="shared" si="8"/>
        <v>0</v>
      </c>
    </row>
    <row r="106" spans="1:10" ht="32.25" customHeight="1">
      <c r="A106" s="80" t="s">
        <v>736</v>
      </c>
      <c r="B106" s="64" t="s">
        <v>750</v>
      </c>
      <c r="C106" s="67" t="s">
        <v>561</v>
      </c>
      <c r="D106" s="63" t="s">
        <v>751</v>
      </c>
      <c r="E106" s="63" t="s">
        <v>198</v>
      </c>
      <c r="F106" s="63" t="s">
        <v>749</v>
      </c>
      <c r="G106" s="167">
        <v>1000</v>
      </c>
      <c r="H106" s="167">
        <v>0</v>
      </c>
      <c r="I106" s="65">
        <f t="shared" si="8"/>
        <v>0</v>
      </c>
      <c r="J106" s="40"/>
    </row>
    <row r="107" spans="1:10" ht="129.75" customHeight="1">
      <c r="A107" s="80" t="s">
        <v>737</v>
      </c>
      <c r="B107" s="64" t="s">
        <v>223</v>
      </c>
      <c r="C107" s="67" t="s">
        <v>561</v>
      </c>
      <c r="D107" s="63" t="s">
        <v>751</v>
      </c>
      <c r="E107" s="63" t="s">
        <v>413</v>
      </c>
      <c r="F107" s="63"/>
      <c r="G107" s="105">
        <f>G108</f>
        <v>445000</v>
      </c>
      <c r="H107" s="105">
        <f>H108</f>
        <v>439372.52</v>
      </c>
      <c r="I107" s="65">
        <f t="shared" si="8"/>
        <v>98.735397752808993</v>
      </c>
      <c r="J107" s="40"/>
    </row>
    <row r="108" spans="1:10" ht="76.5" customHeight="1">
      <c r="A108" s="80" t="s">
        <v>738</v>
      </c>
      <c r="B108" s="64" t="s">
        <v>213</v>
      </c>
      <c r="C108" s="67" t="s">
        <v>561</v>
      </c>
      <c r="D108" s="63" t="s">
        <v>751</v>
      </c>
      <c r="E108" s="63" t="s">
        <v>212</v>
      </c>
      <c r="F108" s="63"/>
      <c r="G108" s="105">
        <f>G109+G111</f>
        <v>445000</v>
      </c>
      <c r="H108" s="105">
        <f>H109+H111</f>
        <v>439372.52</v>
      </c>
      <c r="I108" s="65">
        <f t="shared" si="8"/>
        <v>98.735397752808993</v>
      </c>
      <c r="J108" s="40"/>
    </row>
    <row r="109" spans="1:10" ht="98.25" customHeight="1">
      <c r="A109" s="80" t="s">
        <v>739</v>
      </c>
      <c r="B109" s="64" t="s">
        <v>210</v>
      </c>
      <c r="C109" s="67" t="s">
        <v>561</v>
      </c>
      <c r="D109" s="63" t="s">
        <v>751</v>
      </c>
      <c r="E109" s="63" t="s">
        <v>211</v>
      </c>
      <c r="F109" s="63"/>
      <c r="G109" s="105">
        <f>G110</f>
        <v>5000</v>
      </c>
      <c r="H109" s="105">
        <f>H110</f>
        <v>0</v>
      </c>
      <c r="I109" s="65">
        <f t="shared" si="8"/>
        <v>0</v>
      </c>
    </row>
    <row r="110" spans="1:10" ht="51" customHeight="1">
      <c r="A110" s="80" t="s">
        <v>741</v>
      </c>
      <c r="B110" s="64" t="s">
        <v>606</v>
      </c>
      <c r="C110" s="67" t="s">
        <v>561</v>
      </c>
      <c r="D110" s="63" t="s">
        <v>751</v>
      </c>
      <c r="E110" s="63" t="s">
        <v>211</v>
      </c>
      <c r="F110" s="63" t="s">
        <v>605</v>
      </c>
      <c r="G110" s="167">
        <v>5000</v>
      </c>
      <c r="H110" s="167">
        <v>0</v>
      </c>
      <c r="I110" s="65">
        <f t="shared" si="8"/>
        <v>0</v>
      </c>
    </row>
    <row r="111" spans="1:10" ht="66" customHeight="1">
      <c r="A111" s="80" t="s">
        <v>742</v>
      </c>
      <c r="B111" s="64" t="s">
        <v>214</v>
      </c>
      <c r="C111" s="67" t="s">
        <v>561</v>
      </c>
      <c r="D111" s="63" t="s">
        <v>751</v>
      </c>
      <c r="E111" s="63" t="s">
        <v>215</v>
      </c>
      <c r="F111" s="63"/>
      <c r="G111" s="105">
        <f>G112</f>
        <v>440000</v>
      </c>
      <c r="H111" s="105">
        <f>H112</f>
        <v>439372.52</v>
      </c>
      <c r="I111" s="65">
        <f t="shared" si="8"/>
        <v>99.85739090909091</v>
      </c>
    </row>
    <row r="112" spans="1:10" ht="66" customHeight="1">
      <c r="A112" s="80" t="s">
        <v>743</v>
      </c>
      <c r="B112" s="64" t="s">
        <v>606</v>
      </c>
      <c r="C112" s="67" t="s">
        <v>561</v>
      </c>
      <c r="D112" s="63" t="s">
        <v>751</v>
      </c>
      <c r="E112" s="63" t="s">
        <v>215</v>
      </c>
      <c r="F112" s="63" t="s">
        <v>605</v>
      </c>
      <c r="G112" s="167">
        <v>440000</v>
      </c>
      <c r="H112" s="167">
        <v>439372.52</v>
      </c>
      <c r="I112" s="65">
        <f t="shared" si="8"/>
        <v>99.85739090909091</v>
      </c>
    </row>
    <row r="113" spans="1:10" ht="28.5" customHeight="1">
      <c r="A113" s="80" t="s">
        <v>744</v>
      </c>
      <c r="B113" s="61" t="s">
        <v>759</v>
      </c>
      <c r="C113" s="70" t="s">
        <v>561</v>
      </c>
      <c r="D113" s="60" t="s">
        <v>758</v>
      </c>
      <c r="E113" s="60"/>
      <c r="F113" s="60"/>
      <c r="G113" s="62">
        <f>G114+G123+G130+G135+G140+G157+G165</f>
        <v>63031470.020000003</v>
      </c>
      <c r="H113" s="62">
        <f>H114+H123+H130+H135+H140+H157+H165</f>
        <v>2604958.7199999997</v>
      </c>
      <c r="I113" s="62">
        <f t="shared" si="8"/>
        <v>4.1327906824534502</v>
      </c>
      <c r="J113" s="30"/>
    </row>
    <row r="114" spans="1:10" ht="18.75" customHeight="1">
      <c r="A114" s="80" t="s">
        <v>745</v>
      </c>
      <c r="B114" s="61" t="s">
        <v>761</v>
      </c>
      <c r="C114" s="70" t="s">
        <v>561</v>
      </c>
      <c r="D114" s="60" t="s">
        <v>760</v>
      </c>
      <c r="E114" s="60"/>
      <c r="F114" s="60"/>
      <c r="G114" s="62">
        <f>G115+G118</f>
        <v>524200</v>
      </c>
      <c r="H114" s="62">
        <f>H115+H118</f>
        <v>0</v>
      </c>
      <c r="I114" s="62">
        <f t="shared" si="8"/>
        <v>0</v>
      </c>
    </row>
    <row r="115" spans="1:10" ht="82.5" customHeight="1">
      <c r="A115" s="80" t="s">
        <v>746</v>
      </c>
      <c r="B115" s="64" t="s">
        <v>1025</v>
      </c>
      <c r="C115" s="67" t="s">
        <v>561</v>
      </c>
      <c r="D115" s="63" t="s">
        <v>760</v>
      </c>
      <c r="E115" s="63" t="s">
        <v>414</v>
      </c>
      <c r="F115" s="63"/>
      <c r="G115" s="65">
        <f t="shared" ref="G115:H116" si="11">G116</f>
        <v>60000</v>
      </c>
      <c r="H115" s="65">
        <f t="shared" si="11"/>
        <v>0</v>
      </c>
      <c r="I115" s="65">
        <f t="shared" si="8"/>
        <v>0</v>
      </c>
    </row>
    <row r="116" spans="1:10" ht="75" customHeight="1">
      <c r="A116" s="80" t="s">
        <v>747</v>
      </c>
      <c r="B116" s="64" t="s">
        <v>511</v>
      </c>
      <c r="C116" s="67" t="s">
        <v>561</v>
      </c>
      <c r="D116" s="63" t="s">
        <v>760</v>
      </c>
      <c r="E116" s="63" t="s">
        <v>415</v>
      </c>
      <c r="F116" s="63"/>
      <c r="G116" s="105">
        <f t="shared" si="11"/>
        <v>60000</v>
      </c>
      <c r="H116" s="105">
        <f t="shared" si="11"/>
        <v>0</v>
      </c>
      <c r="I116" s="65">
        <f t="shared" si="8"/>
        <v>0</v>
      </c>
    </row>
    <row r="117" spans="1:10" ht="67.5" customHeight="1">
      <c r="A117" s="80" t="s">
        <v>748</v>
      </c>
      <c r="B117" s="68" t="s">
        <v>227</v>
      </c>
      <c r="C117" s="67" t="s">
        <v>561</v>
      </c>
      <c r="D117" s="63" t="s">
        <v>760</v>
      </c>
      <c r="E117" s="63" t="s">
        <v>415</v>
      </c>
      <c r="F117" s="63" t="s">
        <v>764</v>
      </c>
      <c r="G117" s="167">
        <v>60000</v>
      </c>
      <c r="H117" s="167">
        <v>0</v>
      </c>
      <c r="I117" s="65">
        <f t="shared" si="8"/>
        <v>0</v>
      </c>
    </row>
    <row r="118" spans="1:10" ht="29.25" customHeight="1">
      <c r="A118" s="80" t="s">
        <v>684</v>
      </c>
      <c r="B118" s="64" t="s">
        <v>594</v>
      </c>
      <c r="C118" s="67" t="s">
        <v>561</v>
      </c>
      <c r="D118" s="63" t="s">
        <v>760</v>
      </c>
      <c r="E118" s="63" t="s">
        <v>395</v>
      </c>
      <c r="F118" s="63"/>
      <c r="G118" s="105">
        <f>G119+G121</f>
        <v>464200</v>
      </c>
      <c r="H118" s="105">
        <f>H119+H121</f>
        <v>0</v>
      </c>
      <c r="I118" s="65">
        <f t="shared" si="8"/>
        <v>0</v>
      </c>
    </row>
    <row r="119" spans="1:10" ht="80.25" customHeight="1">
      <c r="A119" s="80" t="s">
        <v>753</v>
      </c>
      <c r="B119" s="68" t="s">
        <v>226</v>
      </c>
      <c r="C119" s="67" t="s">
        <v>561</v>
      </c>
      <c r="D119" s="63" t="s">
        <v>760</v>
      </c>
      <c r="E119" s="63" t="s">
        <v>416</v>
      </c>
      <c r="F119" s="63"/>
      <c r="G119" s="105">
        <f t="shared" ref="G119:H121" si="12">G120</f>
        <v>386700</v>
      </c>
      <c r="H119" s="105">
        <f t="shared" si="12"/>
        <v>0</v>
      </c>
      <c r="I119" s="65">
        <f t="shared" si="8"/>
        <v>0</v>
      </c>
    </row>
    <row r="120" spans="1:10" ht="54" customHeight="1">
      <c r="A120" s="80" t="s">
        <v>754</v>
      </c>
      <c r="B120" s="64" t="s">
        <v>606</v>
      </c>
      <c r="C120" s="67" t="s">
        <v>561</v>
      </c>
      <c r="D120" s="63" t="s">
        <v>760</v>
      </c>
      <c r="E120" s="63" t="s">
        <v>416</v>
      </c>
      <c r="F120" s="63" t="s">
        <v>605</v>
      </c>
      <c r="G120" s="167">
        <v>386700</v>
      </c>
      <c r="H120" s="167">
        <v>0</v>
      </c>
      <c r="I120" s="65">
        <f t="shared" si="8"/>
        <v>0</v>
      </c>
    </row>
    <row r="121" spans="1:10" ht="66" customHeight="1">
      <c r="A121" s="80" t="s">
        <v>755</v>
      </c>
      <c r="B121" s="64" t="s">
        <v>912</v>
      </c>
      <c r="C121" s="67" t="s">
        <v>561</v>
      </c>
      <c r="D121" s="63" t="s">
        <v>760</v>
      </c>
      <c r="E121" s="63" t="s">
        <v>911</v>
      </c>
      <c r="F121" s="63"/>
      <c r="G121" s="105">
        <f t="shared" si="12"/>
        <v>77500</v>
      </c>
      <c r="H121" s="105">
        <f t="shared" si="12"/>
        <v>0</v>
      </c>
      <c r="I121" s="65">
        <f t="shared" si="8"/>
        <v>0</v>
      </c>
    </row>
    <row r="122" spans="1:10" ht="54" customHeight="1">
      <c r="A122" s="80" t="s">
        <v>756</v>
      </c>
      <c r="B122" s="64" t="s">
        <v>12</v>
      </c>
      <c r="C122" s="67" t="s">
        <v>561</v>
      </c>
      <c r="D122" s="63" t="s">
        <v>760</v>
      </c>
      <c r="E122" s="63" t="s">
        <v>911</v>
      </c>
      <c r="F122" s="63" t="s">
        <v>605</v>
      </c>
      <c r="G122" s="167">
        <v>77500</v>
      </c>
      <c r="H122" s="167">
        <v>0</v>
      </c>
      <c r="I122" s="65">
        <f t="shared" si="8"/>
        <v>0</v>
      </c>
    </row>
    <row r="123" spans="1:10" ht="22.5" customHeight="1">
      <c r="A123" s="80" t="s">
        <v>757</v>
      </c>
      <c r="B123" s="73" t="s">
        <v>767</v>
      </c>
      <c r="C123" s="70" t="s">
        <v>561</v>
      </c>
      <c r="D123" s="60" t="s">
        <v>766</v>
      </c>
      <c r="E123" s="63"/>
      <c r="F123" s="63"/>
      <c r="G123" s="62">
        <f t="shared" ref="G123:H124" si="13">G124</f>
        <v>1924000</v>
      </c>
      <c r="H123" s="62">
        <f t="shared" si="13"/>
        <v>246629.42</v>
      </c>
      <c r="I123" s="62">
        <f t="shared" si="8"/>
        <v>12.818576923076924</v>
      </c>
    </row>
    <row r="124" spans="1:10" ht="63.75" customHeight="1">
      <c r="A124" s="80" t="s">
        <v>964</v>
      </c>
      <c r="B124" s="64" t="s">
        <v>1026</v>
      </c>
      <c r="C124" s="67" t="s">
        <v>561</v>
      </c>
      <c r="D124" s="63" t="s">
        <v>766</v>
      </c>
      <c r="E124" s="63" t="s">
        <v>417</v>
      </c>
      <c r="F124" s="63"/>
      <c r="G124" s="65">
        <f t="shared" si="13"/>
        <v>1924000</v>
      </c>
      <c r="H124" s="65">
        <f t="shared" si="13"/>
        <v>246629.42</v>
      </c>
      <c r="I124" s="65">
        <f t="shared" si="8"/>
        <v>12.818576923076924</v>
      </c>
    </row>
    <row r="125" spans="1:10" ht="47.25" customHeight="1">
      <c r="A125" s="80" t="s">
        <v>965</v>
      </c>
      <c r="B125" s="64" t="s">
        <v>1027</v>
      </c>
      <c r="C125" s="67" t="s">
        <v>561</v>
      </c>
      <c r="D125" s="63" t="s">
        <v>766</v>
      </c>
      <c r="E125" s="63" t="s">
        <v>418</v>
      </c>
      <c r="F125" s="63"/>
      <c r="G125" s="105">
        <f>G126+G128</f>
        <v>1924000</v>
      </c>
      <c r="H125" s="105">
        <f>H126+H128</f>
        <v>246629.42</v>
      </c>
      <c r="I125" s="65">
        <f t="shared" si="8"/>
        <v>12.818576923076924</v>
      </c>
    </row>
    <row r="126" spans="1:10" ht="20.25" customHeight="1">
      <c r="A126" s="80" t="s">
        <v>762</v>
      </c>
      <c r="B126" s="64" t="s">
        <v>774</v>
      </c>
      <c r="C126" s="67" t="s">
        <v>561</v>
      </c>
      <c r="D126" s="63" t="s">
        <v>766</v>
      </c>
      <c r="E126" s="63" t="s">
        <v>419</v>
      </c>
      <c r="F126" s="63"/>
      <c r="G126" s="105">
        <f>G127</f>
        <v>1324000</v>
      </c>
      <c r="H126" s="105">
        <f>H127</f>
        <v>246629.42</v>
      </c>
      <c r="I126" s="65">
        <f t="shared" si="8"/>
        <v>18.627599697885199</v>
      </c>
    </row>
    <row r="127" spans="1:10" ht="42.75" customHeight="1">
      <c r="A127" s="80" t="s">
        <v>763</v>
      </c>
      <c r="B127" s="64" t="s">
        <v>606</v>
      </c>
      <c r="C127" s="67" t="s">
        <v>561</v>
      </c>
      <c r="D127" s="63" t="s">
        <v>766</v>
      </c>
      <c r="E127" s="63" t="s">
        <v>419</v>
      </c>
      <c r="F127" s="63" t="s">
        <v>605</v>
      </c>
      <c r="G127" s="167">
        <v>1324000</v>
      </c>
      <c r="H127" s="167">
        <v>246629.42</v>
      </c>
      <c r="I127" s="65">
        <f t="shared" si="8"/>
        <v>18.627599697885199</v>
      </c>
    </row>
    <row r="128" spans="1:10" ht="42.75" customHeight="1">
      <c r="A128" s="80" t="s">
        <v>596</v>
      </c>
      <c r="B128" s="155" t="s">
        <v>1068</v>
      </c>
      <c r="C128" s="67" t="s">
        <v>561</v>
      </c>
      <c r="D128" s="63" t="s">
        <v>766</v>
      </c>
      <c r="E128" s="63" t="s">
        <v>1069</v>
      </c>
      <c r="F128" s="63"/>
      <c r="G128" s="105">
        <f>G129</f>
        <v>600000</v>
      </c>
      <c r="H128" s="105">
        <f>H129</f>
        <v>0</v>
      </c>
      <c r="I128" s="65">
        <f t="shared" si="8"/>
        <v>0</v>
      </c>
    </row>
    <row r="129" spans="1:12" ht="42.75" customHeight="1">
      <c r="A129" s="80" t="s">
        <v>765</v>
      </c>
      <c r="B129" s="64" t="s">
        <v>606</v>
      </c>
      <c r="C129" s="67" t="s">
        <v>561</v>
      </c>
      <c r="D129" s="63" t="s">
        <v>766</v>
      </c>
      <c r="E129" s="63" t="s">
        <v>1069</v>
      </c>
      <c r="F129" s="63" t="s">
        <v>605</v>
      </c>
      <c r="G129" s="167">
        <v>600000</v>
      </c>
      <c r="H129" s="167">
        <v>0</v>
      </c>
      <c r="I129" s="65">
        <f t="shared" si="8"/>
        <v>0</v>
      </c>
    </row>
    <row r="130" spans="1:12" ht="21" customHeight="1">
      <c r="A130" s="80" t="s">
        <v>768</v>
      </c>
      <c r="B130" s="90" t="s">
        <v>841</v>
      </c>
      <c r="C130" s="70" t="s">
        <v>561</v>
      </c>
      <c r="D130" s="60" t="s">
        <v>517</v>
      </c>
      <c r="E130" s="63"/>
      <c r="F130" s="63"/>
      <c r="G130" s="106">
        <f t="shared" ref="G130:H133" si="14">G131</f>
        <v>159000</v>
      </c>
      <c r="H130" s="106">
        <f t="shared" si="14"/>
        <v>0</v>
      </c>
      <c r="I130" s="62">
        <f t="shared" si="8"/>
        <v>0</v>
      </c>
    </row>
    <row r="131" spans="1:12" ht="59.25" customHeight="1">
      <c r="A131" s="80" t="s">
        <v>769</v>
      </c>
      <c r="B131" s="64" t="s">
        <v>1028</v>
      </c>
      <c r="C131" s="67" t="s">
        <v>561</v>
      </c>
      <c r="D131" s="63" t="s">
        <v>517</v>
      </c>
      <c r="E131" s="63" t="s">
        <v>417</v>
      </c>
      <c r="F131" s="63"/>
      <c r="G131" s="105">
        <f t="shared" si="14"/>
        <v>159000</v>
      </c>
      <c r="H131" s="105">
        <f t="shared" si="14"/>
        <v>0</v>
      </c>
      <c r="I131" s="65">
        <f t="shared" si="8"/>
        <v>0</v>
      </c>
    </row>
    <row r="132" spans="1:12" ht="49.5" customHeight="1">
      <c r="A132" s="80" t="s">
        <v>771</v>
      </c>
      <c r="B132" s="64" t="s">
        <v>170</v>
      </c>
      <c r="C132" s="67" t="s">
        <v>561</v>
      </c>
      <c r="D132" s="63" t="s">
        <v>517</v>
      </c>
      <c r="E132" s="63" t="s">
        <v>519</v>
      </c>
      <c r="F132" s="63"/>
      <c r="G132" s="105">
        <f t="shared" si="14"/>
        <v>159000</v>
      </c>
      <c r="H132" s="105">
        <f t="shared" si="14"/>
        <v>0</v>
      </c>
      <c r="I132" s="65">
        <f t="shared" si="8"/>
        <v>0</v>
      </c>
    </row>
    <row r="133" spans="1:12" ht="23.25" customHeight="1">
      <c r="A133" s="80" t="s">
        <v>772</v>
      </c>
      <c r="B133" s="74" t="s">
        <v>518</v>
      </c>
      <c r="C133" s="67" t="s">
        <v>561</v>
      </c>
      <c r="D133" s="63" t="s">
        <v>517</v>
      </c>
      <c r="E133" s="63" t="s">
        <v>520</v>
      </c>
      <c r="F133" s="63"/>
      <c r="G133" s="105">
        <f t="shared" si="14"/>
        <v>159000</v>
      </c>
      <c r="H133" s="105">
        <f t="shared" si="14"/>
        <v>0</v>
      </c>
      <c r="I133" s="65">
        <f t="shared" si="8"/>
        <v>0</v>
      </c>
    </row>
    <row r="134" spans="1:12" ht="53.25" customHeight="1">
      <c r="A134" s="80" t="s">
        <v>773</v>
      </c>
      <c r="B134" s="64" t="s">
        <v>606</v>
      </c>
      <c r="C134" s="67" t="s">
        <v>561</v>
      </c>
      <c r="D134" s="63" t="s">
        <v>517</v>
      </c>
      <c r="E134" s="63" t="s">
        <v>520</v>
      </c>
      <c r="F134" s="63" t="s">
        <v>605</v>
      </c>
      <c r="G134" s="167">
        <v>159000</v>
      </c>
      <c r="H134" s="167">
        <v>0</v>
      </c>
      <c r="I134" s="65">
        <f t="shared" si="8"/>
        <v>0</v>
      </c>
    </row>
    <row r="135" spans="1:12" ht="21.75" customHeight="1">
      <c r="A135" s="80" t="s">
        <v>775</v>
      </c>
      <c r="B135" s="61" t="s">
        <v>490</v>
      </c>
      <c r="C135" s="70" t="s">
        <v>561</v>
      </c>
      <c r="D135" s="60" t="s">
        <v>484</v>
      </c>
      <c r="E135" s="60"/>
      <c r="F135" s="60"/>
      <c r="G135" s="106">
        <f t="shared" ref="G135:H138" si="15">G136</f>
        <v>1967000</v>
      </c>
      <c r="H135" s="106">
        <f t="shared" si="15"/>
        <v>320000</v>
      </c>
      <c r="I135" s="62">
        <f t="shared" si="8"/>
        <v>16.268429079816979</v>
      </c>
    </row>
    <row r="136" spans="1:12" s="10" customFormat="1" ht="60.75" customHeight="1">
      <c r="A136" s="80" t="s">
        <v>777</v>
      </c>
      <c r="B136" s="64" t="s">
        <v>1029</v>
      </c>
      <c r="C136" s="67" t="s">
        <v>561</v>
      </c>
      <c r="D136" s="63" t="s">
        <v>484</v>
      </c>
      <c r="E136" s="63" t="s">
        <v>420</v>
      </c>
      <c r="F136" s="60"/>
      <c r="G136" s="105">
        <f t="shared" si="15"/>
        <v>1967000</v>
      </c>
      <c r="H136" s="105">
        <f t="shared" si="15"/>
        <v>320000</v>
      </c>
      <c r="I136" s="65">
        <f t="shared" si="8"/>
        <v>16.268429079816979</v>
      </c>
      <c r="J136" s="32"/>
      <c r="K136" s="145"/>
      <c r="L136" s="5"/>
    </row>
    <row r="137" spans="1:12" s="10" customFormat="1" ht="55.5" customHeight="1">
      <c r="A137" s="80" t="s">
        <v>778</v>
      </c>
      <c r="B137" s="68" t="s">
        <v>1030</v>
      </c>
      <c r="C137" s="67" t="s">
        <v>561</v>
      </c>
      <c r="D137" s="63" t="s">
        <v>484</v>
      </c>
      <c r="E137" s="63" t="s">
        <v>421</v>
      </c>
      <c r="F137" s="60"/>
      <c r="G137" s="105">
        <f t="shared" si="15"/>
        <v>1967000</v>
      </c>
      <c r="H137" s="105">
        <f t="shared" si="15"/>
        <v>320000</v>
      </c>
      <c r="I137" s="65">
        <f t="shared" ref="I137:I196" si="16">H137/G137*100</f>
        <v>16.268429079816979</v>
      </c>
      <c r="J137" s="32"/>
      <c r="K137" s="145"/>
      <c r="L137" s="5"/>
    </row>
    <row r="138" spans="1:12" s="10" customFormat="1" ht="38.25" customHeight="1">
      <c r="A138" s="80" t="s">
        <v>779</v>
      </c>
      <c r="B138" s="64" t="s">
        <v>497</v>
      </c>
      <c r="C138" s="67" t="s">
        <v>561</v>
      </c>
      <c r="D138" s="63" t="s">
        <v>484</v>
      </c>
      <c r="E138" s="63" t="s">
        <v>528</v>
      </c>
      <c r="F138" s="60"/>
      <c r="G138" s="105">
        <f t="shared" si="15"/>
        <v>1967000</v>
      </c>
      <c r="H138" s="105">
        <f t="shared" si="15"/>
        <v>320000</v>
      </c>
      <c r="I138" s="65">
        <f t="shared" si="16"/>
        <v>16.268429079816979</v>
      </c>
      <c r="J138" s="32"/>
      <c r="K138" s="145"/>
      <c r="L138" s="5"/>
    </row>
    <row r="139" spans="1:12" s="10" customFormat="1" ht="45.75" customHeight="1">
      <c r="A139" s="80" t="s">
        <v>780</v>
      </c>
      <c r="B139" s="64" t="s">
        <v>12</v>
      </c>
      <c r="C139" s="67" t="s">
        <v>561</v>
      </c>
      <c r="D139" s="63" t="s">
        <v>484</v>
      </c>
      <c r="E139" s="63" t="s">
        <v>528</v>
      </c>
      <c r="F139" s="63" t="s">
        <v>605</v>
      </c>
      <c r="G139" s="167">
        <v>1967000</v>
      </c>
      <c r="H139" s="167">
        <v>320000</v>
      </c>
      <c r="I139" s="65">
        <f t="shared" si="16"/>
        <v>16.268429079816979</v>
      </c>
      <c r="J139" s="32"/>
      <c r="K139" s="145"/>
      <c r="L139" s="5"/>
    </row>
    <row r="140" spans="1:12" s="10" customFormat="1" ht="24" customHeight="1">
      <c r="A140" s="80" t="s">
        <v>781</v>
      </c>
      <c r="B140" s="61" t="s">
        <v>786</v>
      </c>
      <c r="C140" s="70" t="s">
        <v>561</v>
      </c>
      <c r="D140" s="60" t="s">
        <v>785</v>
      </c>
      <c r="E140" s="60"/>
      <c r="F140" s="60"/>
      <c r="G140" s="62">
        <f>G141</f>
        <v>56779033.020000003</v>
      </c>
      <c r="H140" s="62">
        <f>H141</f>
        <v>1950000</v>
      </c>
      <c r="I140" s="62">
        <f t="shared" si="16"/>
        <v>3.4343663431413609</v>
      </c>
      <c r="J140" s="32"/>
      <c r="K140" s="145"/>
      <c r="L140" s="5"/>
    </row>
    <row r="141" spans="1:12" s="10" customFormat="1" ht="56.25" customHeight="1">
      <c r="A141" s="80" t="s">
        <v>782</v>
      </c>
      <c r="B141" s="64" t="s">
        <v>1029</v>
      </c>
      <c r="C141" s="67" t="s">
        <v>561</v>
      </c>
      <c r="D141" s="63" t="s">
        <v>785</v>
      </c>
      <c r="E141" s="63" t="s">
        <v>420</v>
      </c>
      <c r="F141" s="63"/>
      <c r="G141" s="65">
        <f>G142+G152</f>
        <v>56779033.020000003</v>
      </c>
      <c r="H141" s="65">
        <f>H142+H152</f>
        <v>1950000</v>
      </c>
      <c r="I141" s="65">
        <f t="shared" si="16"/>
        <v>3.4343663431413609</v>
      </c>
      <c r="J141" s="32"/>
      <c r="K141" s="145"/>
      <c r="L141" s="5"/>
    </row>
    <row r="142" spans="1:12" s="10" customFormat="1" ht="54.75" customHeight="1">
      <c r="A142" s="80" t="s">
        <v>783</v>
      </c>
      <c r="B142" s="68" t="s">
        <v>1030</v>
      </c>
      <c r="C142" s="67" t="s">
        <v>561</v>
      </c>
      <c r="D142" s="63" t="s">
        <v>785</v>
      </c>
      <c r="E142" s="63" t="s">
        <v>421</v>
      </c>
      <c r="F142" s="63"/>
      <c r="G142" s="65">
        <f>G143+G146+G148+G150</f>
        <v>55319535.200000003</v>
      </c>
      <c r="H142" s="65">
        <f>H143+H146+H148+H150</f>
        <v>1950000</v>
      </c>
      <c r="I142" s="65">
        <f t="shared" si="16"/>
        <v>3.5249753869949365</v>
      </c>
      <c r="J142" s="32"/>
      <c r="K142" s="145"/>
      <c r="L142" s="5"/>
    </row>
    <row r="143" spans="1:12" s="10" customFormat="1" ht="51" customHeight="1">
      <c r="A143" s="80" t="s">
        <v>784</v>
      </c>
      <c r="B143" s="64" t="s">
        <v>789</v>
      </c>
      <c r="C143" s="67" t="s">
        <v>561</v>
      </c>
      <c r="D143" s="63" t="s">
        <v>785</v>
      </c>
      <c r="E143" s="63" t="s">
        <v>422</v>
      </c>
      <c r="F143" s="63"/>
      <c r="G143" s="65">
        <f>SUM(G144:G145)</f>
        <v>12800000</v>
      </c>
      <c r="H143" s="65">
        <f>SUM(H144:H145)</f>
        <v>1950000</v>
      </c>
      <c r="I143" s="65">
        <f t="shared" si="16"/>
        <v>15.234375</v>
      </c>
      <c r="J143" s="32"/>
      <c r="K143" s="145"/>
      <c r="L143" s="5"/>
    </row>
    <row r="144" spans="1:12" s="10" customFormat="1" ht="54.75" customHeight="1">
      <c r="A144" s="80" t="s">
        <v>787</v>
      </c>
      <c r="B144" s="64" t="s">
        <v>606</v>
      </c>
      <c r="C144" s="67" t="s">
        <v>561</v>
      </c>
      <c r="D144" s="63" t="s">
        <v>785</v>
      </c>
      <c r="E144" s="63" t="s">
        <v>422</v>
      </c>
      <c r="F144" s="63" t="s">
        <v>605</v>
      </c>
      <c r="G144" s="167">
        <v>300000</v>
      </c>
      <c r="H144" s="167">
        <v>0</v>
      </c>
      <c r="I144" s="65">
        <f t="shared" si="16"/>
        <v>0</v>
      </c>
      <c r="J144" s="32"/>
      <c r="K144" s="145"/>
      <c r="L144" s="5"/>
    </row>
    <row r="145" spans="1:12" s="10" customFormat="1" ht="67.5" customHeight="1">
      <c r="A145" s="80" t="s">
        <v>788</v>
      </c>
      <c r="B145" s="68" t="s">
        <v>227</v>
      </c>
      <c r="C145" s="67" t="s">
        <v>561</v>
      </c>
      <c r="D145" s="63" t="s">
        <v>785</v>
      </c>
      <c r="E145" s="63" t="s">
        <v>422</v>
      </c>
      <c r="F145" s="63" t="s">
        <v>764</v>
      </c>
      <c r="G145" s="167">
        <v>12500000</v>
      </c>
      <c r="H145" s="167">
        <v>1950000</v>
      </c>
      <c r="I145" s="65">
        <f t="shared" si="16"/>
        <v>15.6</v>
      </c>
      <c r="J145" s="32"/>
      <c r="K145" s="145"/>
      <c r="L145" s="5"/>
    </row>
    <row r="146" spans="1:12" s="10" customFormat="1" ht="39" customHeight="1">
      <c r="A146" s="80" t="s">
        <v>966</v>
      </c>
      <c r="B146" s="64" t="s">
        <v>199</v>
      </c>
      <c r="C146" s="67" t="s">
        <v>561</v>
      </c>
      <c r="D146" s="63" t="s">
        <v>785</v>
      </c>
      <c r="E146" s="63" t="s">
        <v>200</v>
      </c>
      <c r="F146" s="63"/>
      <c r="G146" s="105">
        <f>G147</f>
        <v>39868567.200000003</v>
      </c>
      <c r="H146" s="105">
        <f>H147</f>
        <v>0</v>
      </c>
      <c r="I146" s="65">
        <f t="shared" si="16"/>
        <v>0</v>
      </c>
      <c r="J146" s="32"/>
      <c r="K146" s="145"/>
      <c r="L146" s="5"/>
    </row>
    <row r="147" spans="1:12" s="10" customFormat="1" ht="51.75" customHeight="1">
      <c r="A147" s="80" t="s">
        <v>967</v>
      </c>
      <c r="B147" s="68" t="s">
        <v>606</v>
      </c>
      <c r="C147" s="67" t="s">
        <v>561</v>
      </c>
      <c r="D147" s="63" t="s">
        <v>785</v>
      </c>
      <c r="E147" s="63" t="s">
        <v>200</v>
      </c>
      <c r="F147" s="63" t="s">
        <v>605</v>
      </c>
      <c r="G147" s="167">
        <v>39868567.200000003</v>
      </c>
      <c r="H147" s="167">
        <v>0</v>
      </c>
      <c r="I147" s="65">
        <f t="shared" si="16"/>
        <v>0</v>
      </c>
      <c r="J147" s="46"/>
      <c r="K147" s="145"/>
      <c r="L147" s="5"/>
    </row>
    <row r="148" spans="1:12" s="10" customFormat="1" ht="51.75" customHeight="1">
      <c r="A148" s="80" t="s">
        <v>968</v>
      </c>
      <c r="B148" s="68" t="s">
        <v>843</v>
      </c>
      <c r="C148" s="67" t="s">
        <v>561</v>
      </c>
      <c r="D148" s="63" t="s">
        <v>785</v>
      </c>
      <c r="E148" s="63" t="s">
        <v>842</v>
      </c>
      <c r="F148" s="78"/>
      <c r="G148" s="105">
        <f>G149</f>
        <v>556225</v>
      </c>
      <c r="H148" s="105">
        <f>H149</f>
        <v>0</v>
      </c>
      <c r="I148" s="65">
        <f t="shared" si="16"/>
        <v>0</v>
      </c>
      <c r="J148" s="32"/>
      <c r="K148" s="145"/>
      <c r="L148" s="5"/>
    </row>
    <row r="149" spans="1:12" s="10" customFormat="1" ht="51.75" customHeight="1">
      <c r="A149" s="80" t="s">
        <v>969</v>
      </c>
      <c r="B149" s="68" t="s">
        <v>606</v>
      </c>
      <c r="C149" s="67" t="s">
        <v>561</v>
      </c>
      <c r="D149" s="63" t="s">
        <v>785</v>
      </c>
      <c r="E149" s="63" t="s">
        <v>842</v>
      </c>
      <c r="F149" s="63" t="s">
        <v>605</v>
      </c>
      <c r="G149" s="167">
        <v>556225</v>
      </c>
      <c r="H149" s="167">
        <v>0</v>
      </c>
      <c r="I149" s="65">
        <f t="shared" si="16"/>
        <v>0</v>
      </c>
      <c r="J149" s="32"/>
      <c r="K149" s="145"/>
      <c r="L149" s="5"/>
    </row>
    <row r="150" spans="1:12" s="10" customFormat="1" ht="82.5" customHeight="1">
      <c r="A150" s="80" t="s">
        <v>970</v>
      </c>
      <c r="B150" s="144" t="s">
        <v>950</v>
      </c>
      <c r="C150" s="67" t="s">
        <v>561</v>
      </c>
      <c r="D150" s="63" t="s">
        <v>785</v>
      </c>
      <c r="E150" s="63" t="s">
        <v>951</v>
      </c>
      <c r="F150" s="63"/>
      <c r="G150" s="105">
        <f>G151</f>
        <v>2094743</v>
      </c>
      <c r="H150" s="105">
        <f>H151</f>
        <v>0</v>
      </c>
      <c r="I150" s="65">
        <f t="shared" si="16"/>
        <v>0</v>
      </c>
      <c r="J150" s="32"/>
      <c r="K150" s="145"/>
      <c r="L150" s="5"/>
    </row>
    <row r="151" spans="1:12" s="10" customFormat="1" ht="54" customHeight="1">
      <c r="A151" s="80" t="s">
        <v>790</v>
      </c>
      <c r="B151" s="68" t="s">
        <v>12</v>
      </c>
      <c r="C151" s="67" t="s">
        <v>561</v>
      </c>
      <c r="D151" s="63" t="s">
        <v>785</v>
      </c>
      <c r="E151" s="63" t="s">
        <v>951</v>
      </c>
      <c r="F151" s="63" t="s">
        <v>605</v>
      </c>
      <c r="G151" s="167">
        <v>2094743</v>
      </c>
      <c r="H151" s="167">
        <v>0</v>
      </c>
      <c r="I151" s="65">
        <f t="shared" si="16"/>
        <v>0</v>
      </c>
      <c r="J151" s="32"/>
      <c r="K151" s="145"/>
      <c r="L151" s="5"/>
    </row>
    <row r="152" spans="1:12" s="10" customFormat="1" ht="51.75" customHeight="1">
      <c r="A152" s="80" t="s">
        <v>791</v>
      </c>
      <c r="B152" s="77" t="s">
        <v>1033</v>
      </c>
      <c r="C152" s="91" t="s">
        <v>561</v>
      </c>
      <c r="D152" s="56" t="s">
        <v>785</v>
      </c>
      <c r="E152" s="56" t="s">
        <v>925</v>
      </c>
      <c r="F152" s="75"/>
      <c r="G152" s="105">
        <f>G153+G155</f>
        <v>1459497.8199999998</v>
      </c>
      <c r="H152" s="105">
        <f>H153+H155</f>
        <v>0</v>
      </c>
      <c r="I152" s="65">
        <f t="shared" si="16"/>
        <v>0</v>
      </c>
      <c r="J152" s="32"/>
      <c r="K152" s="145"/>
      <c r="L152" s="5"/>
    </row>
    <row r="153" spans="1:12" s="10" customFormat="1" ht="51.75" customHeight="1">
      <c r="A153" s="80" t="s">
        <v>792</v>
      </c>
      <c r="B153" s="77" t="s">
        <v>926</v>
      </c>
      <c r="C153" s="91" t="s">
        <v>561</v>
      </c>
      <c r="D153" s="56" t="s">
        <v>785</v>
      </c>
      <c r="E153" s="56" t="s">
        <v>927</v>
      </c>
      <c r="F153" s="75"/>
      <c r="G153" s="105">
        <f t="shared" ref="G153:H153" si="17">G154</f>
        <v>1230127.1499999999</v>
      </c>
      <c r="H153" s="105">
        <f t="shared" si="17"/>
        <v>0</v>
      </c>
      <c r="I153" s="65">
        <f t="shared" si="16"/>
        <v>0</v>
      </c>
      <c r="J153" s="32"/>
      <c r="K153" s="145"/>
      <c r="L153" s="5"/>
    </row>
    <row r="154" spans="1:12" s="10" customFormat="1" ht="51.75" customHeight="1">
      <c r="A154" s="80" t="s">
        <v>793</v>
      </c>
      <c r="B154" s="153" t="s">
        <v>606</v>
      </c>
      <c r="C154" s="154" t="s">
        <v>561</v>
      </c>
      <c r="D154" s="148" t="s">
        <v>785</v>
      </c>
      <c r="E154" s="148" t="s">
        <v>927</v>
      </c>
      <c r="F154" s="149" t="s">
        <v>605</v>
      </c>
      <c r="G154" s="167">
        <v>1230127.1499999999</v>
      </c>
      <c r="H154" s="167">
        <v>0</v>
      </c>
      <c r="I154" s="65">
        <f t="shared" si="16"/>
        <v>0</v>
      </c>
      <c r="J154" s="32"/>
      <c r="K154" s="145"/>
      <c r="L154" s="5"/>
    </row>
    <row r="155" spans="1:12" s="10" customFormat="1" ht="51.75" customHeight="1">
      <c r="A155" s="80" t="s">
        <v>794</v>
      </c>
      <c r="B155" s="68" t="s">
        <v>1066</v>
      </c>
      <c r="C155" s="67" t="s">
        <v>561</v>
      </c>
      <c r="D155" s="63" t="s">
        <v>785</v>
      </c>
      <c r="E155" s="63" t="s">
        <v>1067</v>
      </c>
      <c r="F155" s="63"/>
      <c r="G155" s="159">
        <f>G156</f>
        <v>229370.67</v>
      </c>
      <c r="H155" s="159">
        <f>H156</f>
        <v>0</v>
      </c>
      <c r="I155" s="65">
        <f t="shared" si="16"/>
        <v>0</v>
      </c>
      <c r="J155" s="32"/>
      <c r="K155" s="145"/>
      <c r="L155" s="5"/>
    </row>
    <row r="156" spans="1:12" s="10" customFormat="1" ht="51.75" customHeight="1">
      <c r="A156" s="80" t="s">
        <v>795</v>
      </c>
      <c r="B156" s="68" t="s">
        <v>606</v>
      </c>
      <c r="C156" s="67" t="s">
        <v>561</v>
      </c>
      <c r="D156" s="63" t="s">
        <v>785</v>
      </c>
      <c r="E156" s="63" t="s">
        <v>1067</v>
      </c>
      <c r="F156" s="63" t="s">
        <v>605</v>
      </c>
      <c r="G156" s="167">
        <v>229370.67</v>
      </c>
      <c r="H156" s="167">
        <v>0</v>
      </c>
      <c r="I156" s="65">
        <f t="shared" si="16"/>
        <v>0</v>
      </c>
      <c r="J156" s="32"/>
      <c r="K156" s="145"/>
      <c r="L156" s="5"/>
    </row>
    <row r="157" spans="1:12" s="10" customFormat="1" ht="21.75" customHeight="1">
      <c r="A157" s="80" t="s">
        <v>796</v>
      </c>
      <c r="B157" s="72" t="s">
        <v>807</v>
      </c>
      <c r="C157" s="70" t="s">
        <v>561</v>
      </c>
      <c r="D157" s="60" t="s">
        <v>806</v>
      </c>
      <c r="E157" s="60"/>
      <c r="F157" s="60"/>
      <c r="G157" s="62">
        <f>G158</f>
        <v>659000</v>
      </c>
      <c r="H157" s="62">
        <f>H158</f>
        <v>88329.3</v>
      </c>
      <c r="I157" s="62">
        <f t="shared" si="16"/>
        <v>13.403535660091048</v>
      </c>
      <c r="J157" s="32"/>
      <c r="K157" s="145"/>
      <c r="L157" s="5"/>
    </row>
    <row r="158" spans="1:12" ht="55.5" customHeight="1">
      <c r="A158" s="80" t="s">
        <v>797</v>
      </c>
      <c r="B158" s="64" t="s">
        <v>1034</v>
      </c>
      <c r="C158" s="67" t="s">
        <v>561</v>
      </c>
      <c r="D158" s="63" t="s">
        <v>806</v>
      </c>
      <c r="E158" s="63" t="s">
        <v>423</v>
      </c>
      <c r="F158" s="63"/>
      <c r="G158" s="65">
        <f>G159+G162</f>
        <v>659000</v>
      </c>
      <c r="H158" s="65">
        <f>H159+H162</f>
        <v>88329.3</v>
      </c>
      <c r="I158" s="65">
        <f t="shared" si="16"/>
        <v>13.403535660091048</v>
      </c>
    </row>
    <row r="159" spans="1:12" ht="38.25" customHeight="1">
      <c r="A159" s="80" t="s">
        <v>798</v>
      </c>
      <c r="B159" s="64" t="s">
        <v>147</v>
      </c>
      <c r="C159" s="67" t="s">
        <v>561</v>
      </c>
      <c r="D159" s="63" t="s">
        <v>806</v>
      </c>
      <c r="E159" s="63" t="s">
        <v>424</v>
      </c>
      <c r="F159" s="63"/>
      <c r="G159" s="105">
        <f t="shared" ref="G159:H160" si="18">G160</f>
        <v>259000</v>
      </c>
      <c r="H159" s="105">
        <f t="shared" si="18"/>
        <v>88329.3</v>
      </c>
      <c r="I159" s="65">
        <f t="shared" si="16"/>
        <v>34.103976833976837</v>
      </c>
    </row>
    <row r="160" spans="1:12" ht="44.25" customHeight="1">
      <c r="A160" s="80" t="s">
        <v>799</v>
      </c>
      <c r="B160" s="64" t="s">
        <v>814</v>
      </c>
      <c r="C160" s="67" t="s">
        <v>561</v>
      </c>
      <c r="D160" s="63" t="s">
        <v>806</v>
      </c>
      <c r="E160" s="63" t="s">
        <v>529</v>
      </c>
      <c r="F160" s="63"/>
      <c r="G160" s="105">
        <f t="shared" si="18"/>
        <v>259000</v>
      </c>
      <c r="H160" s="105">
        <f t="shared" si="18"/>
        <v>88329.3</v>
      </c>
      <c r="I160" s="65">
        <f t="shared" si="16"/>
        <v>34.103976833976837</v>
      </c>
    </row>
    <row r="161" spans="1:12" ht="48.75" customHeight="1">
      <c r="A161" s="80" t="s">
        <v>800</v>
      </c>
      <c r="B161" s="68" t="s">
        <v>12</v>
      </c>
      <c r="C161" s="67" t="s">
        <v>561</v>
      </c>
      <c r="D161" s="63" t="s">
        <v>806</v>
      </c>
      <c r="E161" s="63" t="s">
        <v>529</v>
      </c>
      <c r="F161" s="63" t="s">
        <v>605</v>
      </c>
      <c r="G161" s="167">
        <v>259000</v>
      </c>
      <c r="H161" s="167">
        <v>88329.3</v>
      </c>
      <c r="I161" s="65">
        <f t="shared" si="16"/>
        <v>34.103976833976837</v>
      </c>
    </row>
    <row r="162" spans="1:12" ht="60" customHeight="1">
      <c r="A162" s="80" t="s">
        <v>801</v>
      </c>
      <c r="B162" s="68" t="s">
        <v>148</v>
      </c>
      <c r="C162" s="67" t="s">
        <v>561</v>
      </c>
      <c r="D162" s="63" t="s">
        <v>806</v>
      </c>
      <c r="E162" s="63" t="s">
        <v>425</v>
      </c>
      <c r="F162" s="63"/>
      <c r="G162" s="105">
        <f t="shared" ref="G162:H163" si="19">G163</f>
        <v>400000</v>
      </c>
      <c r="H162" s="105">
        <f t="shared" si="19"/>
        <v>0</v>
      </c>
      <c r="I162" s="65">
        <f t="shared" si="16"/>
        <v>0</v>
      </c>
    </row>
    <row r="163" spans="1:12" ht="53.25" customHeight="1">
      <c r="A163" s="80" t="s">
        <v>802</v>
      </c>
      <c r="B163" s="68" t="s">
        <v>824</v>
      </c>
      <c r="C163" s="67" t="s">
        <v>561</v>
      </c>
      <c r="D163" s="63" t="s">
        <v>806</v>
      </c>
      <c r="E163" s="63" t="s">
        <v>530</v>
      </c>
      <c r="F163" s="63"/>
      <c r="G163" s="105">
        <f t="shared" si="19"/>
        <v>400000</v>
      </c>
      <c r="H163" s="105">
        <f t="shared" si="19"/>
        <v>0</v>
      </c>
      <c r="I163" s="65">
        <f t="shared" si="16"/>
        <v>0</v>
      </c>
    </row>
    <row r="164" spans="1:12" ht="45.75" customHeight="1">
      <c r="A164" s="80" t="s">
        <v>803</v>
      </c>
      <c r="B164" s="68" t="s">
        <v>12</v>
      </c>
      <c r="C164" s="67" t="s">
        <v>561</v>
      </c>
      <c r="D164" s="63" t="s">
        <v>806</v>
      </c>
      <c r="E164" s="63" t="s">
        <v>530</v>
      </c>
      <c r="F164" s="63" t="s">
        <v>605</v>
      </c>
      <c r="G164" s="167">
        <v>400000</v>
      </c>
      <c r="H164" s="167">
        <v>0</v>
      </c>
      <c r="I164" s="65">
        <f t="shared" si="16"/>
        <v>0</v>
      </c>
    </row>
    <row r="165" spans="1:12" ht="33" customHeight="1">
      <c r="A165" s="80" t="s">
        <v>804</v>
      </c>
      <c r="B165" s="61" t="s">
        <v>831</v>
      </c>
      <c r="C165" s="70" t="s">
        <v>561</v>
      </c>
      <c r="D165" s="60" t="s">
        <v>830</v>
      </c>
      <c r="E165" s="60"/>
      <c r="F165" s="60"/>
      <c r="G165" s="62">
        <f>G166+G177</f>
        <v>1019237</v>
      </c>
      <c r="H165" s="62">
        <f>H166+H177</f>
        <v>0</v>
      </c>
      <c r="I165" s="62">
        <f t="shared" si="16"/>
        <v>0</v>
      </c>
    </row>
    <row r="166" spans="1:12" s="10" customFormat="1" ht="57">
      <c r="A166" s="80" t="s">
        <v>805</v>
      </c>
      <c r="B166" s="64" t="s">
        <v>1022</v>
      </c>
      <c r="C166" s="67" t="s">
        <v>561</v>
      </c>
      <c r="D166" s="63" t="s">
        <v>830</v>
      </c>
      <c r="E166" s="63" t="s">
        <v>396</v>
      </c>
      <c r="F166" s="63"/>
      <c r="G166" s="65">
        <f>G167+G172</f>
        <v>843237</v>
      </c>
      <c r="H166" s="65">
        <f>H167+H172</f>
        <v>0</v>
      </c>
      <c r="I166" s="65">
        <f t="shared" si="16"/>
        <v>0</v>
      </c>
      <c r="J166" s="32"/>
      <c r="K166" s="145"/>
      <c r="L166" s="5"/>
    </row>
    <row r="167" spans="1:12" s="10" customFormat="1" ht="57.75" customHeight="1">
      <c r="A167" s="80" t="s">
        <v>971</v>
      </c>
      <c r="B167" s="64" t="s">
        <v>149</v>
      </c>
      <c r="C167" s="67" t="s">
        <v>561</v>
      </c>
      <c r="D167" s="63" t="s">
        <v>830</v>
      </c>
      <c r="E167" s="63" t="s">
        <v>426</v>
      </c>
      <c r="F167" s="63"/>
      <c r="G167" s="105">
        <f>G168+G170</f>
        <v>238237</v>
      </c>
      <c r="H167" s="105">
        <f>H168+H170</f>
        <v>0</v>
      </c>
      <c r="I167" s="65">
        <f t="shared" si="16"/>
        <v>0</v>
      </c>
      <c r="J167" s="32"/>
      <c r="K167" s="145"/>
      <c r="L167" s="5"/>
    </row>
    <row r="168" spans="1:12" s="10" customFormat="1" ht="48.75" customHeight="1">
      <c r="A168" s="80" t="s">
        <v>972</v>
      </c>
      <c r="B168" s="64" t="s">
        <v>0</v>
      </c>
      <c r="C168" s="67" t="s">
        <v>561</v>
      </c>
      <c r="D168" s="63" t="s">
        <v>830</v>
      </c>
      <c r="E168" s="63" t="s">
        <v>427</v>
      </c>
      <c r="F168" s="67"/>
      <c r="G168" s="105">
        <f>G169</f>
        <v>191167</v>
      </c>
      <c r="H168" s="105">
        <f>H169</f>
        <v>0</v>
      </c>
      <c r="I168" s="65">
        <f t="shared" si="16"/>
        <v>0</v>
      </c>
      <c r="J168" s="32"/>
      <c r="K168" s="145"/>
      <c r="L168" s="5"/>
    </row>
    <row r="169" spans="1:12" s="10" customFormat="1" ht="51" customHeight="1">
      <c r="A169" s="80" t="s">
        <v>808</v>
      </c>
      <c r="B169" s="68" t="s">
        <v>12</v>
      </c>
      <c r="C169" s="67" t="s">
        <v>561</v>
      </c>
      <c r="D169" s="63" t="s">
        <v>830</v>
      </c>
      <c r="E169" s="63" t="s">
        <v>427</v>
      </c>
      <c r="F169" s="63" t="s">
        <v>605</v>
      </c>
      <c r="G169" s="167">
        <v>191167</v>
      </c>
      <c r="H169" s="167">
        <v>0</v>
      </c>
      <c r="I169" s="65">
        <f t="shared" si="16"/>
        <v>0</v>
      </c>
      <c r="J169" s="32"/>
      <c r="K169" s="145"/>
      <c r="L169" s="5"/>
    </row>
    <row r="170" spans="1:12" s="10" customFormat="1" ht="49.5" customHeight="1">
      <c r="A170" s="80" t="s">
        <v>809</v>
      </c>
      <c r="B170" s="64" t="s">
        <v>3</v>
      </c>
      <c r="C170" s="67" t="s">
        <v>561</v>
      </c>
      <c r="D170" s="63" t="s">
        <v>830</v>
      </c>
      <c r="E170" s="63" t="s">
        <v>428</v>
      </c>
      <c r="F170" s="63"/>
      <c r="G170" s="105">
        <f>G171</f>
        <v>47070</v>
      </c>
      <c r="H170" s="105">
        <f>H171</f>
        <v>0</v>
      </c>
      <c r="I170" s="65">
        <f t="shared" si="16"/>
        <v>0</v>
      </c>
      <c r="J170" s="32"/>
      <c r="K170" s="145"/>
      <c r="L170" s="5"/>
    </row>
    <row r="171" spans="1:12" s="10" customFormat="1" ht="56.25" customHeight="1">
      <c r="A171" s="80" t="s">
        <v>810</v>
      </c>
      <c r="B171" s="68" t="s">
        <v>12</v>
      </c>
      <c r="C171" s="67" t="s">
        <v>561</v>
      </c>
      <c r="D171" s="63" t="s">
        <v>830</v>
      </c>
      <c r="E171" s="63" t="s">
        <v>428</v>
      </c>
      <c r="F171" s="63" t="s">
        <v>605</v>
      </c>
      <c r="G171" s="167">
        <v>47070</v>
      </c>
      <c r="H171" s="167">
        <v>0</v>
      </c>
      <c r="I171" s="65">
        <f t="shared" si="16"/>
        <v>0</v>
      </c>
      <c r="J171" s="32"/>
      <c r="K171" s="145"/>
      <c r="L171" s="5"/>
    </row>
    <row r="172" spans="1:12" s="10" customFormat="1" ht="52.5" customHeight="1">
      <c r="A172" s="80" t="s">
        <v>811</v>
      </c>
      <c r="B172" s="68" t="s">
        <v>1035</v>
      </c>
      <c r="C172" s="67" t="s">
        <v>561</v>
      </c>
      <c r="D172" s="63" t="s">
        <v>830</v>
      </c>
      <c r="E172" s="63" t="s">
        <v>429</v>
      </c>
      <c r="F172" s="63"/>
      <c r="G172" s="105">
        <f>G173+G175</f>
        <v>605000</v>
      </c>
      <c r="H172" s="105">
        <f>H173+H175</f>
        <v>0</v>
      </c>
      <c r="I172" s="65">
        <f t="shared" si="16"/>
        <v>0</v>
      </c>
      <c r="J172" s="32"/>
      <c r="K172" s="145"/>
      <c r="L172" s="5"/>
    </row>
    <row r="173" spans="1:12" s="10" customFormat="1" ht="54" customHeight="1">
      <c r="A173" s="80" t="s">
        <v>812</v>
      </c>
      <c r="B173" s="68" t="s">
        <v>882</v>
      </c>
      <c r="C173" s="67" t="s">
        <v>561</v>
      </c>
      <c r="D173" s="63" t="s">
        <v>830</v>
      </c>
      <c r="E173" s="63" t="s">
        <v>883</v>
      </c>
      <c r="F173" s="63"/>
      <c r="G173" s="105">
        <f>G174</f>
        <v>5000</v>
      </c>
      <c r="H173" s="105">
        <f>H174</f>
        <v>0</v>
      </c>
      <c r="I173" s="65">
        <f t="shared" si="16"/>
        <v>0</v>
      </c>
      <c r="J173" s="32"/>
      <c r="K173" s="145"/>
      <c r="L173" s="5"/>
    </row>
    <row r="174" spans="1:12" s="10" customFormat="1" ht="54" customHeight="1">
      <c r="A174" s="80" t="s">
        <v>813</v>
      </c>
      <c r="B174" s="68" t="s">
        <v>12</v>
      </c>
      <c r="C174" s="67" t="s">
        <v>561</v>
      </c>
      <c r="D174" s="63" t="s">
        <v>830</v>
      </c>
      <c r="E174" s="63" t="s">
        <v>883</v>
      </c>
      <c r="F174" s="63" t="s">
        <v>605</v>
      </c>
      <c r="G174" s="167">
        <v>5000</v>
      </c>
      <c r="H174" s="167">
        <v>0</v>
      </c>
      <c r="I174" s="65">
        <f t="shared" si="16"/>
        <v>0</v>
      </c>
      <c r="J174" s="32"/>
      <c r="K174" s="145"/>
      <c r="L174" s="5"/>
    </row>
    <row r="175" spans="1:12" s="10" customFormat="1" ht="39" customHeight="1">
      <c r="A175" s="80" t="s">
        <v>815</v>
      </c>
      <c r="B175" s="68" t="s">
        <v>889</v>
      </c>
      <c r="C175" s="67" t="s">
        <v>561</v>
      </c>
      <c r="D175" s="63" t="s">
        <v>830</v>
      </c>
      <c r="E175" s="63" t="s">
        <v>888</v>
      </c>
      <c r="F175" s="63"/>
      <c r="G175" s="105">
        <f>G176</f>
        <v>600000</v>
      </c>
      <c r="H175" s="105">
        <f>H176</f>
        <v>0</v>
      </c>
      <c r="I175" s="65">
        <f t="shared" si="16"/>
        <v>0</v>
      </c>
      <c r="J175" s="32"/>
      <c r="K175" s="145"/>
      <c r="L175" s="5"/>
    </row>
    <row r="176" spans="1:12" s="10" customFormat="1" ht="54" customHeight="1">
      <c r="A176" s="80" t="s">
        <v>816</v>
      </c>
      <c r="B176" s="68" t="s">
        <v>606</v>
      </c>
      <c r="C176" s="67" t="s">
        <v>561</v>
      </c>
      <c r="D176" s="63" t="s">
        <v>830</v>
      </c>
      <c r="E176" s="63" t="s">
        <v>888</v>
      </c>
      <c r="F176" s="63" t="s">
        <v>605</v>
      </c>
      <c r="G176" s="167">
        <v>600000</v>
      </c>
      <c r="H176" s="167">
        <v>0</v>
      </c>
      <c r="I176" s="65">
        <f t="shared" si="16"/>
        <v>0</v>
      </c>
      <c r="J176" s="32"/>
      <c r="K176" s="145"/>
      <c r="L176" s="5"/>
    </row>
    <row r="177" spans="1:12" s="10" customFormat="1" ht="82.5" customHeight="1">
      <c r="A177" s="80" t="s">
        <v>817</v>
      </c>
      <c r="B177" s="64" t="s">
        <v>1025</v>
      </c>
      <c r="C177" s="67" t="s">
        <v>561</v>
      </c>
      <c r="D177" s="63" t="s">
        <v>830</v>
      </c>
      <c r="E177" s="63" t="s">
        <v>414</v>
      </c>
      <c r="F177" s="63"/>
      <c r="G177" s="105">
        <f>G178+G180</f>
        <v>176000</v>
      </c>
      <c r="H177" s="105">
        <f>H178+H180</f>
        <v>0</v>
      </c>
      <c r="I177" s="65">
        <f t="shared" si="16"/>
        <v>0</v>
      </c>
      <c r="J177" s="32"/>
      <c r="K177" s="145"/>
      <c r="L177" s="5"/>
    </row>
    <row r="178" spans="1:12" s="10" customFormat="1" ht="79.5" customHeight="1">
      <c r="A178" s="80" t="s">
        <v>818</v>
      </c>
      <c r="B178" s="68" t="s">
        <v>6</v>
      </c>
      <c r="C178" s="67" t="s">
        <v>561</v>
      </c>
      <c r="D178" s="63" t="s">
        <v>830</v>
      </c>
      <c r="E178" s="63" t="s">
        <v>430</v>
      </c>
      <c r="F178" s="63"/>
      <c r="G178" s="105">
        <f>G179</f>
        <v>126000</v>
      </c>
      <c r="H178" s="105">
        <f>H179</f>
        <v>0</v>
      </c>
      <c r="I178" s="65">
        <f t="shared" si="16"/>
        <v>0</v>
      </c>
      <c r="J178" s="32"/>
      <c r="K178" s="145"/>
      <c r="L178" s="5"/>
    </row>
    <row r="179" spans="1:12" s="10" customFormat="1" ht="66.75" customHeight="1">
      <c r="A179" s="80" t="s">
        <v>819</v>
      </c>
      <c r="B179" s="68" t="s">
        <v>227</v>
      </c>
      <c r="C179" s="67" t="s">
        <v>561</v>
      </c>
      <c r="D179" s="63" t="s">
        <v>830</v>
      </c>
      <c r="E179" s="63" t="s">
        <v>430</v>
      </c>
      <c r="F179" s="63" t="s">
        <v>764</v>
      </c>
      <c r="G179" s="167">
        <v>126000</v>
      </c>
      <c r="H179" s="167">
        <v>0</v>
      </c>
      <c r="I179" s="65">
        <f t="shared" si="16"/>
        <v>0</v>
      </c>
      <c r="J179" s="32"/>
      <c r="K179" s="145"/>
      <c r="L179" s="5"/>
    </row>
    <row r="180" spans="1:12" s="10" customFormat="1" ht="58.5" customHeight="1">
      <c r="A180" s="80" t="s">
        <v>820</v>
      </c>
      <c r="B180" s="77" t="s">
        <v>229</v>
      </c>
      <c r="C180" s="67" t="s">
        <v>561</v>
      </c>
      <c r="D180" s="63" t="s">
        <v>830</v>
      </c>
      <c r="E180" s="63" t="s">
        <v>228</v>
      </c>
      <c r="F180" s="63"/>
      <c r="G180" s="105">
        <f>G181</f>
        <v>50000</v>
      </c>
      <c r="H180" s="105">
        <f>H181</f>
        <v>0</v>
      </c>
      <c r="I180" s="65">
        <f t="shared" si="16"/>
        <v>0</v>
      </c>
      <c r="J180" s="32"/>
      <c r="K180" s="145"/>
      <c r="L180" s="5"/>
    </row>
    <row r="181" spans="1:12" s="10" customFormat="1" ht="66.75" customHeight="1">
      <c r="A181" s="80" t="s">
        <v>821</v>
      </c>
      <c r="B181" s="68" t="s">
        <v>227</v>
      </c>
      <c r="C181" s="67" t="s">
        <v>561</v>
      </c>
      <c r="D181" s="63" t="s">
        <v>830</v>
      </c>
      <c r="E181" s="63" t="s">
        <v>228</v>
      </c>
      <c r="F181" s="63" t="s">
        <v>764</v>
      </c>
      <c r="G181" s="167">
        <v>50000</v>
      </c>
      <c r="H181" s="167">
        <v>0</v>
      </c>
      <c r="I181" s="65">
        <f t="shared" si="16"/>
        <v>0</v>
      </c>
      <c r="J181" s="32"/>
      <c r="K181" s="145"/>
      <c r="L181" s="5"/>
    </row>
    <row r="182" spans="1:12" s="10" customFormat="1" ht="24" customHeight="1">
      <c r="A182" s="80" t="s">
        <v>822</v>
      </c>
      <c r="B182" s="61" t="s">
        <v>14</v>
      </c>
      <c r="C182" s="70" t="s">
        <v>561</v>
      </c>
      <c r="D182" s="60" t="s">
        <v>11</v>
      </c>
      <c r="E182" s="60"/>
      <c r="F182" s="60"/>
      <c r="G182" s="62">
        <f>G183+G188+G215+G245</f>
        <v>73605183.790000007</v>
      </c>
      <c r="H182" s="62">
        <f>H183+H188+H215+H245</f>
        <v>12908887.949999999</v>
      </c>
      <c r="I182" s="62">
        <f t="shared" si="16"/>
        <v>17.538014695853256</v>
      </c>
      <c r="J182" s="46"/>
      <c r="K182" s="145"/>
      <c r="L182" s="5"/>
    </row>
    <row r="183" spans="1:12" s="10" customFormat="1" ht="23.25" customHeight="1">
      <c r="A183" s="80" t="s">
        <v>823</v>
      </c>
      <c r="B183" s="61" t="s">
        <v>17</v>
      </c>
      <c r="C183" s="70" t="s">
        <v>561</v>
      </c>
      <c r="D183" s="60" t="s">
        <v>16</v>
      </c>
      <c r="E183" s="60"/>
      <c r="F183" s="60"/>
      <c r="G183" s="62">
        <f t="shared" ref="G183:H186" si="20">G184</f>
        <v>1200000</v>
      </c>
      <c r="H183" s="62">
        <f t="shared" si="20"/>
        <v>353971.07</v>
      </c>
      <c r="I183" s="62">
        <f t="shared" si="16"/>
        <v>29.497589166666664</v>
      </c>
      <c r="J183" s="32"/>
      <c r="K183" s="145"/>
      <c r="L183" s="5"/>
    </row>
    <row r="184" spans="1:12" s="10" customFormat="1" ht="68.25" customHeight="1">
      <c r="A184" s="80" t="s">
        <v>825</v>
      </c>
      <c r="B184" s="64" t="s">
        <v>1036</v>
      </c>
      <c r="C184" s="67" t="s">
        <v>561</v>
      </c>
      <c r="D184" s="63" t="s">
        <v>16</v>
      </c>
      <c r="E184" s="63" t="s">
        <v>431</v>
      </c>
      <c r="F184" s="63"/>
      <c r="G184" s="105">
        <f t="shared" si="20"/>
        <v>1200000</v>
      </c>
      <c r="H184" s="105">
        <f t="shared" si="20"/>
        <v>353971.07</v>
      </c>
      <c r="I184" s="65">
        <f t="shared" si="16"/>
        <v>29.497589166666664</v>
      </c>
      <c r="J184" s="32"/>
      <c r="K184" s="145"/>
      <c r="L184" s="5"/>
    </row>
    <row r="185" spans="1:12" s="10" customFormat="1" ht="51.75" customHeight="1">
      <c r="A185" s="80" t="s">
        <v>826</v>
      </c>
      <c r="B185" s="64" t="s">
        <v>1037</v>
      </c>
      <c r="C185" s="67" t="s">
        <v>561</v>
      </c>
      <c r="D185" s="63" t="s">
        <v>16</v>
      </c>
      <c r="E185" s="63" t="s">
        <v>432</v>
      </c>
      <c r="F185" s="63"/>
      <c r="G185" s="105">
        <f t="shared" si="20"/>
        <v>1200000</v>
      </c>
      <c r="H185" s="105">
        <f t="shared" si="20"/>
        <v>353971.07</v>
      </c>
      <c r="I185" s="65">
        <f t="shared" si="16"/>
        <v>29.497589166666664</v>
      </c>
      <c r="J185" s="32"/>
      <c r="K185" s="145"/>
      <c r="L185" s="5"/>
    </row>
    <row r="186" spans="1:12" s="10" customFormat="1" ht="45" customHeight="1">
      <c r="A186" s="80" t="s">
        <v>827</v>
      </c>
      <c r="B186" s="64" t="s">
        <v>354</v>
      </c>
      <c r="C186" s="67" t="s">
        <v>561</v>
      </c>
      <c r="D186" s="63" t="s">
        <v>16</v>
      </c>
      <c r="E186" s="63" t="s">
        <v>433</v>
      </c>
      <c r="F186" s="63"/>
      <c r="G186" s="105">
        <f t="shared" si="20"/>
        <v>1200000</v>
      </c>
      <c r="H186" s="105">
        <f t="shared" si="20"/>
        <v>353971.07</v>
      </c>
      <c r="I186" s="65">
        <f t="shared" si="16"/>
        <v>29.497589166666664</v>
      </c>
      <c r="J186" s="32"/>
      <c r="K186" s="145"/>
      <c r="L186" s="5"/>
    </row>
    <row r="187" spans="1:12" s="10" customFormat="1" ht="48" customHeight="1">
      <c r="A187" s="80" t="s">
        <v>828</v>
      </c>
      <c r="B187" s="68" t="s">
        <v>909</v>
      </c>
      <c r="C187" s="67" t="s">
        <v>561</v>
      </c>
      <c r="D187" s="63" t="s">
        <v>16</v>
      </c>
      <c r="E187" s="63" t="s">
        <v>433</v>
      </c>
      <c r="F187" s="63" t="s">
        <v>605</v>
      </c>
      <c r="G187" s="167">
        <v>1200000</v>
      </c>
      <c r="H187" s="167">
        <v>353971.07</v>
      </c>
      <c r="I187" s="65">
        <f t="shared" si="16"/>
        <v>29.497589166666664</v>
      </c>
      <c r="J187" s="32"/>
      <c r="K187" s="145"/>
      <c r="L187" s="5"/>
    </row>
    <row r="188" spans="1:12" s="10" customFormat="1" ht="30" customHeight="1">
      <c r="A188" s="80" t="s">
        <v>829</v>
      </c>
      <c r="B188" s="61" t="s">
        <v>26</v>
      </c>
      <c r="C188" s="70" t="s">
        <v>561</v>
      </c>
      <c r="D188" s="60" t="s">
        <v>25</v>
      </c>
      <c r="E188" s="60"/>
      <c r="F188" s="60"/>
      <c r="G188" s="62">
        <f>G189+G210</f>
        <v>48202797.270000003</v>
      </c>
      <c r="H188" s="62">
        <f>H189+H210</f>
        <v>5291194.7299999995</v>
      </c>
      <c r="I188" s="62">
        <f t="shared" si="16"/>
        <v>10.976945384232053</v>
      </c>
      <c r="J188" s="32"/>
      <c r="K188" s="145"/>
      <c r="L188" s="5"/>
    </row>
    <row r="189" spans="1:12" s="10" customFormat="1" ht="69" customHeight="1">
      <c r="A189" s="80" t="s">
        <v>973</v>
      </c>
      <c r="B189" s="64" t="s">
        <v>1038</v>
      </c>
      <c r="C189" s="67" t="s">
        <v>561</v>
      </c>
      <c r="D189" s="63" t="s">
        <v>25</v>
      </c>
      <c r="E189" s="63" t="s">
        <v>431</v>
      </c>
      <c r="F189" s="60"/>
      <c r="G189" s="65">
        <f>G190+G197+G205</f>
        <v>40145597.140000001</v>
      </c>
      <c r="H189" s="65">
        <f>H190+H197+H205</f>
        <v>164994.6</v>
      </c>
      <c r="I189" s="65">
        <f t="shared" si="16"/>
        <v>0.41099052387890322</v>
      </c>
      <c r="J189" s="32"/>
      <c r="K189" s="145"/>
      <c r="L189" s="5"/>
    </row>
    <row r="190" spans="1:12" s="10" customFormat="1" ht="63" customHeight="1">
      <c r="A190" s="80" t="s">
        <v>974</v>
      </c>
      <c r="B190" s="68" t="s">
        <v>1039</v>
      </c>
      <c r="C190" s="67" t="s">
        <v>561</v>
      </c>
      <c r="D190" s="63" t="s">
        <v>25</v>
      </c>
      <c r="E190" s="63" t="s">
        <v>434</v>
      </c>
      <c r="F190" s="63"/>
      <c r="G190" s="79">
        <f>G191+G193+G195</f>
        <v>5888507.75</v>
      </c>
      <c r="H190" s="79">
        <f>H191+H193+H195</f>
        <v>0</v>
      </c>
      <c r="I190" s="65">
        <f t="shared" si="16"/>
        <v>0</v>
      </c>
      <c r="J190" s="32"/>
      <c r="K190" s="145"/>
      <c r="L190" s="5"/>
    </row>
    <row r="191" spans="1:12" ht="31.5" customHeight="1">
      <c r="A191" s="80" t="s">
        <v>832</v>
      </c>
      <c r="B191" s="68" t="s">
        <v>365</v>
      </c>
      <c r="C191" s="67" t="s">
        <v>561</v>
      </c>
      <c r="D191" s="63" t="s">
        <v>25</v>
      </c>
      <c r="E191" s="63" t="s">
        <v>364</v>
      </c>
      <c r="F191" s="63"/>
      <c r="G191" s="79">
        <f>G192</f>
        <v>959767.75</v>
      </c>
      <c r="H191" s="79">
        <f>H192</f>
        <v>0</v>
      </c>
      <c r="I191" s="65">
        <f t="shared" si="16"/>
        <v>0</v>
      </c>
    </row>
    <row r="192" spans="1:12" ht="26.25" customHeight="1">
      <c r="A192" s="80" t="s">
        <v>833</v>
      </c>
      <c r="B192" s="68" t="s">
        <v>201</v>
      </c>
      <c r="C192" s="67" t="s">
        <v>561</v>
      </c>
      <c r="D192" s="63" t="s">
        <v>25</v>
      </c>
      <c r="E192" s="63" t="s">
        <v>364</v>
      </c>
      <c r="F192" s="63" t="s">
        <v>70</v>
      </c>
      <c r="G192" s="167">
        <v>959767.75</v>
      </c>
      <c r="H192" s="167">
        <v>0</v>
      </c>
      <c r="I192" s="65">
        <f t="shared" si="16"/>
        <v>0</v>
      </c>
    </row>
    <row r="193" spans="1:9" ht="69.75" customHeight="1">
      <c r="A193" s="80" t="s">
        <v>1157</v>
      </c>
      <c r="B193" s="68" t="s">
        <v>933</v>
      </c>
      <c r="C193" s="67" t="s">
        <v>561</v>
      </c>
      <c r="D193" s="63" t="s">
        <v>25</v>
      </c>
      <c r="E193" s="63" t="s">
        <v>891</v>
      </c>
      <c r="F193" s="63"/>
      <c r="G193" s="79">
        <f>G194</f>
        <v>2968740</v>
      </c>
      <c r="H193" s="79">
        <f>H194</f>
        <v>0</v>
      </c>
      <c r="I193" s="65">
        <f t="shared" si="16"/>
        <v>0</v>
      </c>
    </row>
    <row r="194" spans="1:9" ht="30.75" customHeight="1">
      <c r="A194" s="80" t="s">
        <v>1158</v>
      </c>
      <c r="B194" s="68" t="s">
        <v>201</v>
      </c>
      <c r="C194" s="67" t="s">
        <v>561</v>
      </c>
      <c r="D194" s="63" t="s">
        <v>25</v>
      </c>
      <c r="E194" s="63" t="s">
        <v>891</v>
      </c>
      <c r="F194" s="63" t="s">
        <v>70</v>
      </c>
      <c r="G194" s="167">
        <v>2968740</v>
      </c>
      <c r="H194" s="167">
        <v>0</v>
      </c>
      <c r="I194" s="65">
        <f t="shared" si="16"/>
        <v>0</v>
      </c>
    </row>
    <row r="195" spans="1:9" ht="50.25" customHeight="1">
      <c r="A195" s="80" t="s">
        <v>1</v>
      </c>
      <c r="B195" s="68" t="s">
        <v>942</v>
      </c>
      <c r="C195" s="67" t="s">
        <v>561</v>
      </c>
      <c r="D195" s="63" t="s">
        <v>25</v>
      </c>
      <c r="E195" s="63" t="s">
        <v>941</v>
      </c>
      <c r="F195" s="63"/>
      <c r="G195" s="79">
        <f>G196</f>
        <v>1960000</v>
      </c>
      <c r="H195" s="79">
        <f>H196</f>
        <v>0</v>
      </c>
      <c r="I195" s="65">
        <f t="shared" si="16"/>
        <v>0</v>
      </c>
    </row>
    <row r="196" spans="1:9" ht="43.5" customHeight="1">
      <c r="A196" s="80" t="s">
        <v>2</v>
      </c>
      <c r="B196" s="68" t="s">
        <v>776</v>
      </c>
      <c r="C196" s="67" t="s">
        <v>561</v>
      </c>
      <c r="D196" s="63" t="s">
        <v>25</v>
      </c>
      <c r="E196" s="63" t="s">
        <v>941</v>
      </c>
      <c r="F196" s="63" t="s">
        <v>605</v>
      </c>
      <c r="G196" s="167">
        <v>1960000</v>
      </c>
      <c r="H196" s="167">
        <v>0</v>
      </c>
      <c r="I196" s="65">
        <f t="shared" si="16"/>
        <v>0</v>
      </c>
    </row>
    <row r="197" spans="1:9" ht="55.5" customHeight="1">
      <c r="A197" s="80" t="s">
        <v>1159</v>
      </c>
      <c r="B197" s="68" t="s">
        <v>187</v>
      </c>
      <c r="C197" s="67" t="s">
        <v>561</v>
      </c>
      <c r="D197" s="63" t="s">
        <v>25</v>
      </c>
      <c r="E197" s="63" t="s">
        <v>712</v>
      </c>
      <c r="F197" s="63"/>
      <c r="G197" s="79">
        <f>G200+G198+G203</f>
        <v>33185026.390000001</v>
      </c>
      <c r="H197" s="79">
        <f>H200+H198+H203</f>
        <v>164994.6</v>
      </c>
      <c r="I197" s="65">
        <f t="shared" ref="I197:I260" si="21">H197/G197*100</f>
        <v>0.49719592825069925</v>
      </c>
    </row>
    <row r="198" spans="1:9" ht="27" customHeight="1">
      <c r="A198" s="80" t="s">
        <v>1160</v>
      </c>
      <c r="B198" s="68" t="s">
        <v>1082</v>
      </c>
      <c r="C198" s="67" t="s">
        <v>561</v>
      </c>
      <c r="D198" s="63" t="s">
        <v>25</v>
      </c>
      <c r="E198" s="63" t="s">
        <v>1083</v>
      </c>
      <c r="F198" s="63"/>
      <c r="G198" s="79">
        <f>G199</f>
        <v>439800</v>
      </c>
      <c r="H198" s="79">
        <f>H199</f>
        <v>0</v>
      </c>
      <c r="I198" s="65">
        <f t="shared" si="21"/>
        <v>0</v>
      </c>
    </row>
    <row r="199" spans="1:9" ht="37.5" customHeight="1">
      <c r="A199" s="80" t="s">
        <v>4</v>
      </c>
      <c r="B199" s="68" t="s">
        <v>909</v>
      </c>
      <c r="C199" s="67" t="s">
        <v>561</v>
      </c>
      <c r="D199" s="63" t="s">
        <v>25</v>
      </c>
      <c r="E199" s="63" t="s">
        <v>1083</v>
      </c>
      <c r="F199" s="63" t="s">
        <v>605</v>
      </c>
      <c r="G199" s="167">
        <v>439800</v>
      </c>
      <c r="H199" s="167">
        <v>0</v>
      </c>
      <c r="I199" s="65">
        <f t="shared" si="21"/>
        <v>0</v>
      </c>
    </row>
    <row r="200" spans="1:9" ht="52.5" customHeight="1">
      <c r="A200" s="80" t="s">
        <v>5</v>
      </c>
      <c r="B200" s="64" t="s">
        <v>713</v>
      </c>
      <c r="C200" s="67" t="s">
        <v>561</v>
      </c>
      <c r="D200" s="63" t="s">
        <v>25</v>
      </c>
      <c r="E200" s="63" t="s">
        <v>714</v>
      </c>
      <c r="F200" s="63"/>
      <c r="G200" s="79">
        <f>G202+G201</f>
        <v>9713576.25</v>
      </c>
      <c r="H200" s="79">
        <f>H202+H201</f>
        <v>164994.6</v>
      </c>
      <c r="I200" s="65">
        <f t="shared" si="21"/>
        <v>1.6985978773780668</v>
      </c>
    </row>
    <row r="201" spans="1:9" ht="45" customHeight="1">
      <c r="A201" s="80" t="s">
        <v>7</v>
      </c>
      <c r="B201" s="68" t="s">
        <v>909</v>
      </c>
      <c r="C201" s="67" t="s">
        <v>561</v>
      </c>
      <c r="D201" s="63" t="s">
        <v>25</v>
      </c>
      <c r="E201" s="63" t="s">
        <v>714</v>
      </c>
      <c r="F201" s="63" t="s">
        <v>605</v>
      </c>
      <c r="G201" s="167">
        <v>165232.25</v>
      </c>
      <c r="H201" s="167">
        <v>164994.6</v>
      </c>
      <c r="I201" s="65">
        <f t="shared" si="21"/>
        <v>99.856172145570852</v>
      </c>
    </row>
    <row r="202" spans="1:9" ht="35.25" customHeight="1">
      <c r="A202" s="80" t="s">
        <v>8</v>
      </c>
      <c r="B202" s="68" t="s">
        <v>201</v>
      </c>
      <c r="C202" s="67" t="s">
        <v>561</v>
      </c>
      <c r="D202" s="63" t="s">
        <v>25</v>
      </c>
      <c r="E202" s="63" t="s">
        <v>714</v>
      </c>
      <c r="F202" s="63" t="s">
        <v>70</v>
      </c>
      <c r="G202" s="167">
        <v>9548344</v>
      </c>
      <c r="H202" s="167">
        <v>0</v>
      </c>
      <c r="I202" s="65">
        <f t="shared" si="21"/>
        <v>0</v>
      </c>
    </row>
    <row r="203" spans="1:9" ht="98.25" customHeight="1">
      <c r="A203" s="80" t="s">
        <v>9</v>
      </c>
      <c r="B203" s="71" t="s">
        <v>1096</v>
      </c>
      <c r="C203" s="67" t="s">
        <v>561</v>
      </c>
      <c r="D203" s="63" t="s">
        <v>25</v>
      </c>
      <c r="E203" s="63" t="s">
        <v>1095</v>
      </c>
      <c r="F203" s="63"/>
      <c r="G203" s="167">
        <f>G204</f>
        <v>23031650.140000001</v>
      </c>
      <c r="H203" s="167">
        <f>H204</f>
        <v>0</v>
      </c>
      <c r="I203" s="65">
        <f t="shared" si="21"/>
        <v>0</v>
      </c>
    </row>
    <row r="204" spans="1:9" ht="35.25" customHeight="1">
      <c r="A204" s="80" t="s">
        <v>10</v>
      </c>
      <c r="B204" s="68" t="s">
        <v>201</v>
      </c>
      <c r="C204" s="67" t="s">
        <v>561</v>
      </c>
      <c r="D204" s="63" t="s">
        <v>25</v>
      </c>
      <c r="E204" s="63" t="s">
        <v>1095</v>
      </c>
      <c r="F204" s="63" t="s">
        <v>70</v>
      </c>
      <c r="G204" s="167">
        <v>23031650.140000001</v>
      </c>
      <c r="H204" s="167">
        <v>0</v>
      </c>
      <c r="I204" s="65">
        <f t="shared" si="21"/>
        <v>0</v>
      </c>
    </row>
    <row r="205" spans="1:9" ht="29.25" customHeight="1">
      <c r="A205" s="80" t="s">
        <v>15</v>
      </c>
      <c r="B205" s="68" t="s">
        <v>1054</v>
      </c>
      <c r="C205" s="67" t="s">
        <v>561</v>
      </c>
      <c r="D205" s="63" t="s">
        <v>25</v>
      </c>
      <c r="E205" s="63" t="s">
        <v>1055</v>
      </c>
      <c r="F205" s="63"/>
      <c r="G205" s="79">
        <f>G206+G208</f>
        <v>1072063</v>
      </c>
      <c r="H205" s="79">
        <f>H206+H208</f>
        <v>0</v>
      </c>
      <c r="I205" s="65">
        <f t="shared" si="21"/>
        <v>0</v>
      </c>
    </row>
    <row r="206" spans="1:9" ht="52.5" customHeight="1">
      <c r="A206" s="80" t="s">
        <v>18</v>
      </c>
      <c r="B206" s="68" t="s">
        <v>1058</v>
      </c>
      <c r="C206" s="67" t="s">
        <v>561</v>
      </c>
      <c r="D206" s="63" t="s">
        <v>25</v>
      </c>
      <c r="E206" s="63" t="s">
        <v>1056</v>
      </c>
      <c r="F206" s="63"/>
      <c r="G206" s="79">
        <f>G207</f>
        <v>53603</v>
      </c>
      <c r="H206" s="79">
        <f>H207</f>
        <v>0</v>
      </c>
      <c r="I206" s="65">
        <f t="shared" si="21"/>
        <v>0</v>
      </c>
    </row>
    <row r="207" spans="1:9" ht="38.25" customHeight="1">
      <c r="A207" s="80" t="s">
        <v>19</v>
      </c>
      <c r="B207" s="68" t="s">
        <v>909</v>
      </c>
      <c r="C207" s="67" t="s">
        <v>561</v>
      </c>
      <c r="D207" s="63" t="s">
        <v>25</v>
      </c>
      <c r="E207" s="63" t="s">
        <v>1056</v>
      </c>
      <c r="F207" s="63" t="s">
        <v>605</v>
      </c>
      <c r="G207" s="167">
        <v>53603</v>
      </c>
      <c r="H207" s="167">
        <v>0</v>
      </c>
      <c r="I207" s="65">
        <f t="shared" si="21"/>
        <v>0</v>
      </c>
    </row>
    <row r="208" spans="1:9" ht="49.5" customHeight="1">
      <c r="A208" s="80" t="s">
        <v>20</v>
      </c>
      <c r="B208" s="68" t="s">
        <v>1059</v>
      </c>
      <c r="C208" s="67" t="s">
        <v>561</v>
      </c>
      <c r="D208" s="63" t="s">
        <v>25</v>
      </c>
      <c r="E208" s="63" t="s">
        <v>1057</v>
      </c>
      <c r="F208" s="63"/>
      <c r="G208" s="79">
        <f>G209</f>
        <v>1018460</v>
      </c>
      <c r="H208" s="79">
        <f>H209</f>
        <v>0</v>
      </c>
      <c r="I208" s="65">
        <f t="shared" si="21"/>
        <v>0</v>
      </c>
    </row>
    <row r="209" spans="1:12" ht="35.25" customHeight="1">
      <c r="A209" s="80" t="s">
        <v>21</v>
      </c>
      <c r="B209" s="68" t="s">
        <v>909</v>
      </c>
      <c r="C209" s="67" t="s">
        <v>561</v>
      </c>
      <c r="D209" s="63" t="s">
        <v>25</v>
      </c>
      <c r="E209" s="63" t="s">
        <v>1057</v>
      </c>
      <c r="F209" s="63" t="s">
        <v>605</v>
      </c>
      <c r="G209" s="167">
        <v>1018460</v>
      </c>
      <c r="H209" s="167">
        <v>0</v>
      </c>
      <c r="I209" s="65">
        <f t="shared" si="21"/>
        <v>0</v>
      </c>
    </row>
    <row r="210" spans="1:12" ht="32.25" customHeight="1">
      <c r="A210" s="80" t="s">
        <v>22</v>
      </c>
      <c r="B210" s="64" t="s">
        <v>594</v>
      </c>
      <c r="C210" s="67" t="s">
        <v>561</v>
      </c>
      <c r="D210" s="63" t="s">
        <v>25</v>
      </c>
      <c r="E210" s="63" t="s">
        <v>395</v>
      </c>
      <c r="F210" s="63"/>
      <c r="G210" s="79">
        <f>G213+G211</f>
        <v>8057200.1299999999</v>
      </c>
      <c r="H210" s="79">
        <f>H213+H211</f>
        <v>5126200.13</v>
      </c>
      <c r="I210" s="65">
        <f t="shared" si="21"/>
        <v>63.622599008223965</v>
      </c>
    </row>
    <row r="211" spans="1:12" ht="50.25" customHeight="1">
      <c r="A211" s="80" t="s">
        <v>23</v>
      </c>
      <c r="B211" s="68" t="s">
        <v>943</v>
      </c>
      <c r="C211" s="67" t="s">
        <v>561</v>
      </c>
      <c r="D211" s="63" t="s">
        <v>25</v>
      </c>
      <c r="E211" s="63" t="s">
        <v>944</v>
      </c>
      <c r="F211" s="63"/>
      <c r="G211" s="79">
        <f>G212</f>
        <v>5126200.13</v>
      </c>
      <c r="H211" s="79">
        <f>H212</f>
        <v>5126200.13</v>
      </c>
      <c r="I211" s="65">
        <f t="shared" si="21"/>
        <v>100</v>
      </c>
    </row>
    <row r="212" spans="1:12" ht="37.5" customHeight="1">
      <c r="A212" s="80" t="s">
        <v>24</v>
      </c>
      <c r="B212" s="64" t="s">
        <v>846</v>
      </c>
      <c r="C212" s="67" t="s">
        <v>561</v>
      </c>
      <c r="D212" s="63" t="s">
        <v>25</v>
      </c>
      <c r="E212" s="63" t="s">
        <v>944</v>
      </c>
      <c r="F212" s="63" t="s">
        <v>621</v>
      </c>
      <c r="G212" s="167">
        <v>5126200.13</v>
      </c>
      <c r="H212" s="167">
        <v>5126200.13</v>
      </c>
      <c r="I212" s="65">
        <f t="shared" si="21"/>
        <v>100</v>
      </c>
    </row>
    <row r="213" spans="1:12" ht="91.5" customHeight="1">
      <c r="A213" s="80" t="s">
        <v>27</v>
      </c>
      <c r="B213" s="68" t="s">
        <v>77</v>
      </c>
      <c r="C213" s="67" t="s">
        <v>561</v>
      </c>
      <c r="D213" s="63" t="s">
        <v>25</v>
      </c>
      <c r="E213" s="63" t="s">
        <v>442</v>
      </c>
      <c r="F213" s="63"/>
      <c r="G213" s="79">
        <f t="shared" ref="G213:H213" si="22">G214</f>
        <v>2931000</v>
      </c>
      <c r="H213" s="79">
        <f t="shared" si="22"/>
        <v>0</v>
      </c>
      <c r="I213" s="65">
        <f t="shared" si="21"/>
        <v>0</v>
      </c>
    </row>
    <row r="214" spans="1:12" ht="69" customHeight="1">
      <c r="A214" s="80" t="s">
        <v>28</v>
      </c>
      <c r="B214" s="68" t="s">
        <v>227</v>
      </c>
      <c r="C214" s="67" t="s">
        <v>561</v>
      </c>
      <c r="D214" s="63" t="s">
        <v>25</v>
      </c>
      <c r="E214" s="63" t="s">
        <v>442</v>
      </c>
      <c r="F214" s="63" t="s">
        <v>764</v>
      </c>
      <c r="G214" s="167">
        <v>2931000</v>
      </c>
      <c r="H214" s="167">
        <v>0</v>
      </c>
      <c r="I214" s="65">
        <f t="shared" si="21"/>
        <v>0</v>
      </c>
    </row>
    <row r="215" spans="1:12" ht="31.5" customHeight="1">
      <c r="A215" s="80" t="s">
        <v>29</v>
      </c>
      <c r="B215" s="61" t="s">
        <v>39</v>
      </c>
      <c r="C215" s="70" t="s">
        <v>561</v>
      </c>
      <c r="D215" s="60" t="s">
        <v>38</v>
      </c>
      <c r="E215" s="60"/>
      <c r="F215" s="60"/>
      <c r="G215" s="62">
        <f>G216+G238+G242</f>
        <v>23644386.52</v>
      </c>
      <c r="H215" s="62">
        <f>H216+H238+H242</f>
        <v>7125482.1500000004</v>
      </c>
      <c r="I215" s="62">
        <f t="shared" si="21"/>
        <v>30.136041567298825</v>
      </c>
      <c r="J215" s="30"/>
    </row>
    <row r="216" spans="1:12" ht="66" customHeight="1">
      <c r="A216" s="80" t="s">
        <v>30</v>
      </c>
      <c r="B216" s="64" t="s">
        <v>1038</v>
      </c>
      <c r="C216" s="67" t="s">
        <v>561</v>
      </c>
      <c r="D216" s="63" t="s">
        <v>38</v>
      </c>
      <c r="E216" s="63" t="s">
        <v>431</v>
      </c>
      <c r="F216" s="63"/>
      <c r="G216" s="65">
        <f>G217+G234</f>
        <v>20421692.82</v>
      </c>
      <c r="H216" s="65">
        <f>H217+H234</f>
        <v>7125482.1500000004</v>
      </c>
      <c r="I216" s="65">
        <f t="shared" si="21"/>
        <v>34.891731125353395</v>
      </c>
    </row>
    <row r="217" spans="1:12" s="10" customFormat="1" ht="45" customHeight="1">
      <c r="A217" s="80" t="s">
        <v>31</v>
      </c>
      <c r="B217" s="68" t="s">
        <v>1040</v>
      </c>
      <c r="C217" s="67" t="s">
        <v>561</v>
      </c>
      <c r="D217" s="63" t="s">
        <v>38</v>
      </c>
      <c r="E217" s="63" t="s">
        <v>435</v>
      </c>
      <c r="F217" s="63"/>
      <c r="G217" s="105">
        <f>G218+G220+G224+G226+G228+G222+G232+G230</f>
        <v>18853019.82</v>
      </c>
      <c r="H217" s="105">
        <f>H218+H220+H224+H226+H228+H222+H232+H230</f>
        <v>7125482.1500000004</v>
      </c>
      <c r="I217" s="65">
        <f t="shared" si="21"/>
        <v>37.794911467928429</v>
      </c>
      <c r="J217" s="32"/>
      <c r="K217" s="145"/>
      <c r="L217" s="5"/>
    </row>
    <row r="218" spans="1:12" ht="44.25" customHeight="1">
      <c r="A218" s="80" t="s">
        <v>32</v>
      </c>
      <c r="B218" s="64" t="s">
        <v>43</v>
      </c>
      <c r="C218" s="67" t="s">
        <v>561</v>
      </c>
      <c r="D218" s="63" t="s">
        <v>38</v>
      </c>
      <c r="E218" s="63" t="s">
        <v>436</v>
      </c>
      <c r="F218" s="63"/>
      <c r="G218" s="105">
        <f>G219</f>
        <v>8000000</v>
      </c>
      <c r="H218" s="105">
        <f>H219</f>
        <v>2824662.73</v>
      </c>
      <c r="I218" s="65">
        <f t="shared" si="21"/>
        <v>35.308284125</v>
      </c>
    </row>
    <row r="219" spans="1:12" ht="48" customHeight="1">
      <c r="A219" s="80" t="s">
        <v>130</v>
      </c>
      <c r="B219" s="68" t="s">
        <v>12</v>
      </c>
      <c r="C219" s="67" t="s">
        <v>561</v>
      </c>
      <c r="D219" s="63" t="s">
        <v>38</v>
      </c>
      <c r="E219" s="63" t="s">
        <v>436</v>
      </c>
      <c r="F219" s="63" t="s">
        <v>605</v>
      </c>
      <c r="G219" s="167">
        <v>8000000</v>
      </c>
      <c r="H219" s="167">
        <v>2824662.73</v>
      </c>
      <c r="I219" s="65">
        <f t="shared" si="21"/>
        <v>35.308284125</v>
      </c>
    </row>
    <row r="220" spans="1:12" ht="42" customHeight="1">
      <c r="A220" s="80" t="s">
        <v>33</v>
      </c>
      <c r="B220" s="64" t="s">
        <v>48</v>
      </c>
      <c r="C220" s="67" t="s">
        <v>561</v>
      </c>
      <c r="D220" s="63" t="s">
        <v>38</v>
      </c>
      <c r="E220" s="63" t="s">
        <v>437</v>
      </c>
      <c r="F220" s="63"/>
      <c r="G220" s="105">
        <f>G221</f>
        <v>3000000</v>
      </c>
      <c r="H220" s="105">
        <f>H221</f>
        <v>0</v>
      </c>
      <c r="I220" s="65">
        <f t="shared" si="21"/>
        <v>0</v>
      </c>
    </row>
    <row r="221" spans="1:12" ht="45.75" customHeight="1">
      <c r="A221" s="80" t="s">
        <v>34</v>
      </c>
      <c r="B221" s="68" t="s">
        <v>12</v>
      </c>
      <c r="C221" s="67" t="s">
        <v>561</v>
      </c>
      <c r="D221" s="63" t="s">
        <v>38</v>
      </c>
      <c r="E221" s="63" t="s">
        <v>437</v>
      </c>
      <c r="F221" s="63" t="s">
        <v>605</v>
      </c>
      <c r="G221" s="167">
        <v>3000000</v>
      </c>
      <c r="H221" s="167">
        <v>0</v>
      </c>
      <c r="I221" s="65">
        <f t="shared" si="21"/>
        <v>0</v>
      </c>
    </row>
    <row r="222" spans="1:12" ht="45.75" customHeight="1">
      <c r="A222" s="80" t="s">
        <v>35</v>
      </c>
      <c r="B222" s="68" t="s">
        <v>884</v>
      </c>
      <c r="C222" s="67" t="s">
        <v>561</v>
      </c>
      <c r="D222" s="63" t="s">
        <v>38</v>
      </c>
      <c r="E222" s="63" t="s">
        <v>885</v>
      </c>
      <c r="F222" s="63"/>
      <c r="G222" s="105">
        <f>G223</f>
        <v>524370</v>
      </c>
      <c r="H222" s="105">
        <f>H223</f>
        <v>0</v>
      </c>
      <c r="I222" s="65">
        <f t="shared" si="21"/>
        <v>0</v>
      </c>
    </row>
    <row r="223" spans="1:12" ht="47.25" customHeight="1">
      <c r="A223" s="80" t="s">
        <v>36</v>
      </c>
      <c r="B223" s="68" t="s">
        <v>606</v>
      </c>
      <c r="C223" s="67" t="s">
        <v>561</v>
      </c>
      <c r="D223" s="63" t="s">
        <v>38</v>
      </c>
      <c r="E223" s="63" t="s">
        <v>885</v>
      </c>
      <c r="F223" s="63" t="s">
        <v>605</v>
      </c>
      <c r="G223" s="167">
        <v>524370</v>
      </c>
      <c r="H223" s="167">
        <v>0</v>
      </c>
      <c r="I223" s="65">
        <f t="shared" si="21"/>
        <v>0</v>
      </c>
    </row>
    <row r="224" spans="1:12" ht="50.25" customHeight="1">
      <c r="A224" s="80" t="s">
        <v>37</v>
      </c>
      <c r="B224" s="68" t="s">
        <v>362</v>
      </c>
      <c r="C224" s="67" t="s">
        <v>561</v>
      </c>
      <c r="D224" s="63" t="s">
        <v>38</v>
      </c>
      <c r="E224" s="63" t="s">
        <v>363</v>
      </c>
      <c r="F224" s="63"/>
      <c r="G224" s="105">
        <f>G225</f>
        <v>60000</v>
      </c>
      <c r="H224" s="105">
        <f>H225</f>
        <v>0</v>
      </c>
      <c r="I224" s="65">
        <f t="shared" si="21"/>
        <v>0</v>
      </c>
    </row>
    <row r="225" spans="1:9" ht="51" customHeight="1">
      <c r="A225" s="80" t="s">
        <v>40</v>
      </c>
      <c r="B225" s="68" t="s">
        <v>606</v>
      </c>
      <c r="C225" s="67" t="s">
        <v>561</v>
      </c>
      <c r="D225" s="63" t="s">
        <v>38</v>
      </c>
      <c r="E225" s="63" t="s">
        <v>363</v>
      </c>
      <c r="F225" s="63" t="s">
        <v>605</v>
      </c>
      <c r="G225" s="167">
        <v>60000</v>
      </c>
      <c r="H225" s="167">
        <v>0</v>
      </c>
      <c r="I225" s="65">
        <f t="shared" si="21"/>
        <v>0</v>
      </c>
    </row>
    <row r="226" spans="1:9" ht="50.25" customHeight="1">
      <c r="A226" s="80" t="s">
        <v>41</v>
      </c>
      <c r="B226" s="64" t="s">
        <v>61</v>
      </c>
      <c r="C226" s="67" t="s">
        <v>561</v>
      </c>
      <c r="D226" s="63" t="s">
        <v>38</v>
      </c>
      <c r="E226" s="63" t="s">
        <v>438</v>
      </c>
      <c r="F226" s="63"/>
      <c r="G226" s="105">
        <f>G227</f>
        <v>500000</v>
      </c>
      <c r="H226" s="105">
        <f>H227</f>
        <v>96789</v>
      </c>
      <c r="I226" s="65">
        <f t="shared" si="21"/>
        <v>19.357800000000001</v>
      </c>
    </row>
    <row r="227" spans="1:9" ht="48.75" customHeight="1">
      <c r="A227" s="80" t="s">
        <v>42</v>
      </c>
      <c r="B227" s="68" t="s">
        <v>12</v>
      </c>
      <c r="C227" s="67" t="s">
        <v>561</v>
      </c>
      <c r="D227" s="63" t="s">
        <v>38</v>
      </c>
      <c r="E227" s="63" t="s">
        <v>438</v>
      </c>
      <c r="F227" s="63" t="s">
        <v>605</v>
      </c>
      <c r="G227" s="167">
        <v>500000</v>
      </c>
      <c r="H227" s="167">
        <v>96789</v>
      </c>
      <c r="I227" s="65">
        <f t="shared" si="21"/>
        <v>19.357800000000001</v>
      </c>
    </row>
    <row r="228" spans="1:9" ht="48" customHeight="1">
      <c r="A228" s="80" t="s">
        <v>44</v>
      </c>
      <c r="B228" s="64" t="s">
        <v>64</v>
      </c>
      <c r="C228" s="67" t="s">
        <v>561</v>
      </c>
      <c r="D228" s="63" t="s">
        <v>38</v>
      </c>
      <c r="E228" s="63" t="s">
        <v>439</v>
      </c>
      <c r="F228" s="63"/>
      <c r="G228" s="105">
        <f>G229</f>
        <v>2700000</v>
      </c>
      <c r="H228" s="105">
        <f>H229</f>
        <v>581777.6</v>
      </c>
      <c r="I228" s="65">
        <f t="shared" si="21"/>
        <v>21.547318518518519</v>
      </c>
    </row>
    <row r="229" spans="1:9" ht="71.25" customHeight="1">
      <c r="A229" s="80" t="s">
        <v>45</v>
      </c>
      <c r="B229" s="68" t="s">
        <v>227</v>
      </c>
      <c r="C229" s="67" t="s">
        <v>561</v>
      </c>
      <c r="D229" s="63" t="s">
        <v>38</v>
      </c>
      <c r="E229" s="63" t="s">
        <v>439</v>
      </c>
      <c r="F229" s="63" t="s">
        <v>764</v>
      </c>
      <c r="G229" s="167">
        <v>2700000</v>
      </c>
      <c r="H229" s="167">
        <v>581777.6</v>
      </c>
      <c r="I229" s="65">
        <f t="shared" si="21"/>
        <v>21.547318518518519</v>
      </c>
    </row>
    <row r="230" spans="1:9" ht="36" customHeight="1">
      <c r="A230" s="80" t="s">
        <v>46</v>
      </c>
      <c r="B230" s="68" t="s">
        <v>1020</v>
      </c>
      <c r="C230" s="67" t="s">
        <v>561</v>
      </c>
      <c r="D230" s="63" t="s">
        <v>38</v>
      </c>
      <c r="E230" s="63" t="s">
        <v>1048</v>
      </c>
      <c r="F230" s="63"/>
      <c r="G230" s="105">
        <f>G231</f>
        <v>3622252.82</v>
      </c>
      <c r="H230" s="105">
        <f>H231</f>
        <v>3622252.82</v>
      </c>
      <c r="I230" s="65">
        <f t="shared" si="21"/>
        <v>100</v>
      </c>
    </row>
    <row r="231" spans="1:9" ht="31.5" customHeight="1">
      <c r="A231" s="80" t="s">
        <v>47</v>
      </c>
      <c r="B231" s="68" t="s">
        <v>201</v>
      </c>
      <c r="C231" s="67" t="s">
        <v>561</v>
      </c>
      <c r="D231" s="63" t="s">
        <v>38</v>
      </c>
      <c r="E231" s="63" t="s">
        <v>1048</v>
      </c>
      <c r="F231" s="63" t="s">
        <v>70</v>
      </c>
      <c r="G231" s="167">
        <v>3622252.82</v>
      </c>
      <c r="H231" s="167">
        <v>3622252.82</v>
      </c>
      <c r="I231" s="65">
        <f t="shared" si="21"/>
        <v>100</v>
      </c>
    </row>
    <row r="232" spans="1:9" ht="34.5" customHeight="1">
      <c r="A232" s="80" t="s">
        <v>49</v>
      </c>
      <c r="B232" s="68" t="s">
        <v>946</v>
      </c>
      <c r="C232" s="67" t="s">
        <v>561</v>
      </c>
      <c r="D232" s="63" t="s">
        <v>38</v>
      </c>
      <c r="E232" s="63" t="s">
        <v>945</v>
      </c>
      <c r="F232" s="63"/>
      <c r="G232" s="105">
        <f>G233</f>
        <v>446397</v>
      </c>
      <c r="H232" s="105">
        <f>H233</f>
        <v>0</v>
      </c>
      <c r="I232" s="65">
        <f t="shared" si="21"/>
        <v>0</v>
      </c>
    </row>
    <row r="233" spans="1:9" ht="58.5" customHeight="1">
      <c r="A233" s="80" t="s">
        <v>50</v>
      </c>
      <c r="B233" s="68" t="s">
        <v>12</v>
      </c>
      <c r="C233" s="67" t="s">
        <v>561</v>
      </c>
      <c r="D233" s="63" t="s">
        <v>38</v>
      </c>
      <c r="E233" s="63" t="s">
        <v>945</v>
      </c>
      <c r="F233" s="63" t="s">
        <v>605</v>
      </c>
      <c r="G233" s="167">
        <v>446397</v>
      </c>
      <c r="H233" s="167">
        <v>0</v>
      </c>
      <c r="I233" s="65">
        <f t="shared" si="21"/>
        <v>0</v>
      </c>
    </row>
    <row r="234" spans="1:9" ht="56.25" customHeight="1">
      <c r="A234" s="80" t="s">
        <v>51</v>
      </c>
      <c r="B234" s="68" t="s">
        <v>1041</v>
      </c>
      <c r="C234" s="67" t="s">
        <v>561</v>
      </c>
      <c r="D234" s="63" t="s">
        <v>38</v>
      </c>
      <c r="E234" s="63" t="s">
        <v>440</v>
      </c>
      <c r="F234" s="63"/>
      <c r="G234" s="105">
        <f>G235</f>
        <v>1568673</v>
      </c>
      <c r="H234" s="105">
        <f>H235</f>
        <v>0</v>
      </c>
      <c r="I234" s="65">
        <f t="shared" si="21"/>
        <v>0</v>
      </c>
    </row>
    <row r="235" spans="1:9" ht="39.75" customHeight="1">
      <c r="A235" s="80" t="s">
        <v>52</v>
      </c>
      <c r="B235" s="68" t="s">
        <v>286</v>
      </c>
      <c r="C235" s="67" t="s">
        <v>561</v>
      </c>
      <c r="D235" s="63" t="s">
        <v>38</v>
      </c>
      <c r="E235" s="63" t="s">
        <v>441</v>
      </c>
      <c r="F235" s="63"/>
      <c r="G235" s="105">
        <f>G237+G236</f>
        <v>1568673</v>
      </c>
      <c r="H235" s="105">
        <f>H237+H236</f>
        <v>0</v>
      </c>
      <c r="I235" s="65">
        <f t="shared" si="21"/>
        <v>0</v>
      </c>
    </row>
    <row r="236" spans="1:9" ht="51.75" customHeight="1">
      <c r="A236" s="80" t="s">
        <v>53</v>
      </c>
      <c r="B236" s="68" t="s">
        <v>606</v>
      </c>
      <c r="C236" s="67" t="s">
        <v>561</v>
      </c>
      <c r="D236" s="63" t="s">
        <v>38</v>
      </c>
      <c r="E236" s="63" t="s">
        <v>441</v>
      </c>
      <c r="F236" s="63" t="s">
        <v>605</v>
      </c>
      <c r="G236" s="167">
        <v>1168673</v>
      </c>
      <c r="H236" s="167">
        <v>0</v>
      </c>
      <c r="I236" s="65">
        <f t="shared" si="21"/>
        <v>0</v>
      </c>
    </row>
    <row r="237" spans="1:9" ht="64.5" customHeight="1">
      <c r="A237" s="80" t="s">
        <v>54</v>
      </c>
      <c r="B237" s="68" t="s">
        <v>227</v>
      </c>
      <c r="C237" s="67" t="s">
        <v>561</v>
      </c>
      <c r="D237" s="63" t="s">
        <v>38</v>
      </c>
      <c r="E237" s="63" t="s">
        <v>441</v>
      </c>
      <c r="F237" s="63" t="s">
        <v>764</v>
      </c>
      <c r="G237" s="167">
        <v>400000</v>
      </c>
      <c r="H237" s="167">
        <v>0</v>
      </c>
      <c r="I237" s="65">
        <f t="shared" si="21"/>
        <v>0</v>
      </c>
    </row>
    <row r="238" spans="1:9" ht="64.5" customHeight="1">
      <c r="A238" s="80" t="s">
        <v>55</v>
      </c>
      <c r="B238" s="68" t="s">
        <v>1070</v>
      </c>
      <c r="C238" s="67" t="s">
        <v>561</v>
      </c>
      <c r="D238" s="63" t="s">
        <v>38</v>
      </c>
      <c r="E238" s="63" t="s">
        <v>1071</v>
      </c>
      <c r="F238" s="63"/>
      <c r="G238" s="105">
        <f t="shared" ref="G238:H240" si="23">G239</f>
        <v>1039192</v>
      </c>
      <c r="H238" s="105">
        <f t="shared" si="23"/>
        <v>0</v>
      </c>
      <c r="I238" s="65">
        <f t="shared" si="21"/>
        <v>0</v>
      </c>
    </row>
    <row r="239" spans="1:9" ht="42" customHeight="1">
      <c r="A239" s="80" t="s">
        <v>56</v>
      </c>
      <c r="B239" s="68" t="s">
        <v>1072</v>
      </c>
      <c r="C239" s="67" t="s">
        <v>561</v>
      </c>
      <c r="D239" s="63" t="s">
        <v>38</v>
      </c>
      <c r="E239" s="63" t="s">
        <v>1073</v>
      </c>
      <c r="F239" s="63"/>
      <c r="G239" s="105">
        <f t="shared" si="23"/>
        <v>1039192</v>
      </c>
      <c r="H239" s="105">
        <f t="shared" si="23"/>
        <v>0</v>
      </c>
      <c r="I239" s="65">
        <f t="shared" si="21"/>
        <v>0</v>
      </c>
    </row>
    <row r="240" spans="1:9" ht="38.25" customHeight="1">
      <c r="A240" s="80" t="s">
        <v>57</v>
      </c>
      <c r="B240" s="68" t="s">
        <v>1074</v>
      </c>
      <c r="C240" s="67" t="s">
        <v>561</v>
      </c>
      <c r="D240" s="63" t="s">
        <v>38</v>
      </c>
      <c r="E240" s="63" t="s">
        <v>1075</v>
      </c>
      <c r="F240" s="63"/>
      <c r="G240" s="105">
        <f t="shared" si="23"/>
        <v>1039192</v>
      </c>
      <c r="H240" s="105">
        <f t="shared" si="23"/>
        <v>0</v>
      </c>
      <c r="I240" s="65">
        <f t="shared" si="21"/>
        <v>0</v>
      </c>
    </row>
    <row r="241" spans="1:12" ht="38.25" customHeight="1">
      <c r="A241" s="80" t="s">
        <v>58</v>
      </c>
      <c r="B241" s="68" t="s">
        <v>12</v>
      </c>
      <c r="C241" s="67" t="s">
        <v>561</v>
      </c>
      <c r="D241" s="63" t="s">
        <v>38</v>
      </c>
      <c r="E241" s="63" t="s">
        <v>1075</v>
      </c>
      <c r="F241" s="63" t="s">
        <v>605</v>
      </c>
      <c r="G241" s="167">
        <v>1039192</v>
      </c>
      <c r="H241" s="167">
        <v>0</v>
      </c>
      <c r="I241" s="65">
        <f t="shared" si="21"/>
        <v>0</v>
      </c>
    </row>
    <row r="242" spans="1:12" ht="38.25" customHeight="1">
      <c r="A242" s="80" t="s">
        <v>59</v>
      </c>
      <c r="B242" s="68" t="s">
        <v>594</v>
      </c>
      <c r="C242" s="67" t="s">
        <v>561</v>
      </c>
      <c r="D242" s="63" t="s">
        <v>38</v>
      </c>
      <c r="E242" s="63" t="s">
        <v>395</v>
      </c>
      <c r="F242" s="63"/>
      <c r="G242" s="158">
        <f>G243</f>
        <v>2183501.7000000002</v>
      </c>
      <c r="H242" s="158">
        <f>H243</f>
        <v>0</v>
      </c>
      <c r="I242" s="65">
        <f t="shared" si="21"/>
        <v>0</v>
      </c>
    </row>
    <row r="243" spans="1:12" ht="38.25" customHeight="1">
      <c r="A243" s="80" t="s">
        <v>60</v>
      </c>
      <c r="B243" s="68" t="s">
        <v>1078</v>
      </c>
      <c r="C243" s="67" t="s">
        <v>561</v>
      </c>
      <c r="D243" s="63" t="s">
        <v>38</v>
      </c>
      <c r="E243" s="63" t="s">
        <v>1079</v>
      </c>
      <c r="F243" s="63"/>
      <c r="G243" s="158">
        <f>G244</f>
        <v>2183501.7000000002</v>
      </c>
      <c r="H243" s="158">
        <f>H244</f>
        <v>0</v>
      </c>
      <c r="I243" s="65">
        <f t="shared" si="21"/>
        <v>0</v>
      </c>
    </row>
    <row r="244" spans="1:12" ht="38.25" customHeight="1">
      <c r="A244" s="80" t="s">
        <v>62</v>
      </c>
      <c r="B244" s="68" t="s">
        <v>846</v>
      </c>
      <c r="C244" s="67" t="s">
        <v>561</v>
      </c>
      <c r="D244" s="63" t="s">
        <v>38</v>
      </c>
      <c r="E244" s="63" t="s">
        <v>1079</v>
      </c>
      <c r="F244" s="63" t="s">
        <v>621</v>
      </c>
      <c r="G244" s="167">
        <v>2183501.7000000002</v>
      </c>
      <c r="H244" s="167">
        <v>0</v>
      </c>
      <c r="I244" s="65">
        <f t="shared" si="21"/>
        <v>0</v>
      </c>
    </row>
    <row r="245" spans="1:12" ht="37.5" customHeight="1">
      <c r="A245" s="80" t="s">
        <v>63</v>
      </c>
      <c r="B245" s="72" t="s">
        <v>921</v>
      </c>
      <c r="C245" s="70"/>
      <c r="D245" s="60" t="s">
        <v>922</v>
      </c>
      <c r="E245" s="60"/>
      <c r="F245" s="60"/>
      <c r="G245" s="106">
        <f>G246</f>
        <v>558000</v>
      </c>
      <c r="H245" s="106">
        <f>H246</f>
        <v>138240</v>
      </c>
      <c r="I245" s="62">
        <f t="shared" si="21"/>
        <v>24.774193548387096</v>
      </c>
    </row>
    <row r="246" spans="1:12" ht="39" customHeight="1">
      <c r="A246" s="80" t="s">
        <v>65</v>
      </c>
      <c r="B246" s="64" t="s">
        <v>594</v>
      </c>
      <c r="C246" s="67" t="s">
        <v>561</v>
      </c>
      <c r="D246" s="63" t="s">
        <v>922</v>
      </c>
      <c r="E246" s="63" t="s">
        <v>395</v>
      </c>
      <c r="F246" s="63"/>
      <c r="G246" s="79">
        <f>G249+G247</f>
        <v>558000</v>
      </c>
      <c r="H246" s="79">
        <f>H249+H247</f>
        <v>138240</v>
      </c>
      <c r="I246" s="65">
        <f t="shared" si="21"/>
        <v>24.774193548387096</v>
      </c>
    </row>
    <row r="247" spans="1:12" ht="69" customHeight="1">
      <c r="A247" s="80" t="s">
        <v>66</v>
      </c>
      <c r="B247" s="64" t="s">
        <v>1080</v>
      </c>
      <c r="C247" s="67" t="s">
        <v>561</v>
      </c>
      <c r="D247" s="63" t="s">
        <v>922</v>
      </c>
      <c r="E247" s="63" t="s">
        <v>1081</v>
      </c>
      <c r="F247" s="63"/>
      <c r="G247" s="79">
        <f>G248</f>
        <v>300000</v>
      </c>
      <c r="H247" s="79">
        <f>H248</f>
        <v>138240</v>
      </c>
      <c r="I247" s="65">
        <f t="shared" si="21"/>
        <v>46.08</v>
      </c>
    </row>
    <row r="248" spans="1:12" ht="39" customHeight="1">
      <c r="A248" s="80" t="s">
        <v>605</v>
      </c>
      <c r="B248" s="64" t="s">
        <v>12</v>
      </c>
      <c r="C248" s="67" t="s">
        <v>561</v>
      </c>
      <c r="D248" s="63" t="s">
        <v>922</v>
      </c>
      <c r="E248" s="63" t="s">
        <v>1081</v>
      </c>
      <c r="F248" s="63" t="s">
        <v>605</v>
      </c>
      <c r="G248" s="167">
        <v>300000</v>
      </c>
      <c r="H248" s="167">
        <v>138240</v>
      </c>
      <c r="I248" s="65">
        <f t="shared" si="21"/>
        <v>46.08</v>
      </c>
    </row>
    <row r="249" spans="1:12" ht="90" customHeight="1">
      <c r="A249" s="80" t="s">
        <v>67</v>
      </c>
      <c r="B249" s="68" t="s">
        <v>77</v>
      </c>
      <c r="C249" s="67" t="s">
        <v>561</v>
      </c>
      <c r="D249" s="63" t="s">
        <v>922</v>
      </c>
      <c r="E249" s="63" t="s">
        <v>442</v>
      </c>
      <c r="F249" s="63"/>
      <c r="G249" s="79">
        <f t="shared" ref="G249:H249" si="24">G250</f>
        <v>258000</v>
      </c>
      <c r="H249" s="79">
        <f t="shared" si="24"/>
        <v>0</v>
      </c>
      <c r="I249" s="65">
        <f t="shared" si="21"/>
        <v>0</v>
      </c>
    </row>
    <row r="250" spans="1:12" ht="54.75" customHeight="1">
      <c r="A250" s="80" t="s">
        <v>68</v>
      </c>
      <c r="B250" s="68" t="s">
        <v>12</v>
      </c>
      <c r="C250" s="67" t="s">
        <v>561</v>
      </c>
      <c r="D250" s="63" t="s">
        <v>922</v>
      </c>
      <c r="E250" s="63" t="s">
        <v>442</v>
      </c>
      <c r="F250" s="63" t="s">
        <v>605</v>
      </c>
      <c r="G250" s="167">
        <v>258000</v>
      </c>
      <c r="H250" s="167">
        <v>0</v>
      </c>
      <c r="I250" s="65">
        <f t="shared" si="21"/>
        <v>0</v>
      </c>
    </row>
    <row r="251" spans="1:12" ht="29.25" customHeight="1">
      <c r="A251" s="80" t="s">
        <v>69</v>
      </c>
      <c r="B251" s="61" t="s">
        <v>83</v>
      </c>
      <c r="C251" s="70" t="s">
        <v>561</v>
      </c>
      <c r="D251" s="60" t="s">
        <v>82</v>
      </c>
      <c r="E251" s="60"/>
      <c r="F251" s="60"/>
      <c r="G251" s="62">
        <f t="shared" ref="G251:H253" si="25">G252</f>
        <v>1440000</v>
      </c>
      <c r="H251" s="62">
        <f t="shared" si="25"/>
        <v>300000</v>
      </c>
      <c r="I251" s="62">
        <f t="shared" si="21"/>
        <v>20.833333333333336</v>
      </c>
    </row>
    <row r="252" spans="1:12" s="10" customFormat="1" ht="28.5">
      <c r="A252" s="80" t="s">
        <v>71</v>
      </c>
      <c r="B252" s="61" t="s">
        <v>86</v>
      </c>
      <c r="C252" s="70" t="s">
        <v>561</v>
      </c>
      <c r="D252" s="60" t="s">
        <v>85</v>
      </c>
      <c r="E252" s="60"/>
      <c r="F252" s="60"/>
      <c r="G252" s="62">
        <f t="shared" si="25"/>
        <v>1440000</v>
      </c>
      <c r="H252" s="62">
        <f t="shared" si="25"/>
        <v>300000</v>
      </c>
      <c r="I252" s="62">
        <f t="shared" si="21"/>
        <v>20.833333333333336</v>
      </c>
      <c r="J252" s="32"/>
      <c r="K252" s="145"/>
      <c r="L252" s="5"/>
    </row>
    <row r="253" spans="1:12" ht="57">
      <c r="A253" s="80" t="s">
        <v>72</v>
      </c>
      <c r="B253" s="64" t="s">
        <v>1028</v>
      </c>
      <c r="C253" s="67" t="s">
        <v>561</v>
      </c>
      <c r="D253" s="63" t="s">
        <v>85</v>
      </c>
      <c r="E253" s="63" t="s">
        <v>417</v>
      </c>
      <c r="F253" s="63"/>
      <c r="G253" s="65">
        <f t="shared" si="25"/>
        <v>1440000</v>
      </c>
      <c r="H253" s="65">
        <f t="shared" si="25"/>
        <v>300000</v>
      </c>
      <c r="I253" s="65">
        <f t="shared" si="21"/>
        <v>20.833333333333336</v>
      </c>
    </row>
    <row r="254" spans="1:12" ht="39.75" customHeight="1">
      <c r="A254" s="80" t="s">
        <v>73</v>
      </c>
      <c r="B254" s="64" t="s">
        <v>150</v>
      </c>
      <c r="C254" s="67" t="s">
        <v>561</v>
      </c>
      <c r="D254" s="63" t="s">
        <v>85</v>
      </c>
      <c r="E254" s="63" t="s">
        <v>443</v>
      </c>
      <c r="F254" s="63"/>
      <c r="G254" s="105">
        <f>G257+G259+G261+G263+G255</f>
        <v>1440000</v>
      </c>
      <c r="H254" s="105">
        <f>H257+H259+H261+H263+H255</f>
        <v>300000</v>
      </c>
      <c r="I254" s="65">
        <f t="shared" si="21"/>
        <v>20.833333333333336</v>
      </c>
    </row>
    <row r="255" spans="1:12" ht="39.75" customHeight="1">
      <c r="A255" s="80" t="s">
        <v>74</v>
      </c>
      <c r="B255" s="64" t="s">
        <v>947</v>
      </c>
      <c r="C255" s="67" t="s">
        <v>561</v>
      </c>
      <c r="D255" s="63" t="s">
        <v>85</v>
      </c>
      <c r="E255" s="63" t="s">
        <v>948</v>
      </c>
      <c r="F255" s="63"/>
      <c r="G255" s="105">
        <f>G256</f>
        <v>100000</v>
      </c>
      <c r="H255" s="105">
        <f>H256</f>
        <v>0</v>
      </c>
      <c r="I255" s="65">
        <f t="shared" si="21"/>
        <v>0</v>
      </c>
    </row>
    <row r="256" spans="1:12" ht="47.25" customHeight="1">
      <c r="A256" s="80" t="s">
        <v>75</v>
      </c>
      <c r="B256" s="68" t="s">
        <v>606</v>
      </c>
      <c r="C256" s="67" t="s">
        <v>561</v>
      </c>
      <c r="D256" s="63" t="s">
        <v>85</v>
      </c>
      <c r="E256" s="63" t="s">
        <v>948</v>
      </c>
      <c r="F256" s="63" t="s">
        <v>605</v>
      </c>
      <c r="G256" s="167">
        <v>100000</v>
      </c>
      <c r="H256" s="167">
        <v>0</v>
      </c>
      <c r="I256" s="65">
        <f t="shared" si="21"/>
        <v>0</v>
      </c>
    </row>
    <row r="257" spans="1:10" ht="36" customHeight="1">
      <c r="A257" s="80" t="s">
        <v>76</v>
      </c>
      <c r="B257" s="68" t="s">
        <v>837</v>
      </c>
      <c r="C257" s="67" t="s">
        <v>561</v>
      </c>
      <c r="D257" s="63" t="s">
        <v>85</v>
      </c>
      <c r="E257" s="63" t="s">
        <v>838</v>
      </c>
      <c r="F257" s="63"/>
      <c r="G257" s="105">
        <f>G258</f>
        <v>1200000</v>
      </c>
      <c r="H257" s="105">
        <f>H258</f>
        <v>300000</v>
      </c>
      <c r="I257" s="65">
        <f t="shared" si="21"/>
        <v>25</v>
      </c>
    </row>
    <row r="258" spans="1:10" ht="53.25" customHeight="1">
      <c r="A258" s="80" t="s">
        <v>78</v>
      </c>
      <c r="B258" s="68" t="s">
        <v>606</v>
      </c>
      <c r="C258" s="67" t="s">
        <v>561</v>
      </c>
      <c r="D258" s="63" t="s">
        <v>85</v>
      </c>
      <c r="E258" s="63" t="s">
        <v>838</v>
      </c>
      <c r="F258" s="63" t="s">
        <v>605</v>
      </c>
      <c r="G258" s="167">
        <v>1200000</v>
      </c>
      <c r="H258" s="167">
        <v>300000</v>
      </c>
      <c r="I258" s="65">
        <f t="shared" si="21"/>
        <v>25</v>
      </c>
    </row>
    <row r="259" spans="1:10" ht="51.75" customHeight="1">
      <c r="A259" s="80" t="s">
        <v>81</v>
      </c>
      <c r="B259" s="64" t="s">
        <v>96</v>
      </c>
      <c r="C259" s="67" t="s">
        <v>561</v>
      </c>
      <c r="D259" s="63" t="s">
        <v>85</v>
      </c>
      <c r="E259" s="63" t="s">
        <v>444</v>
      </c>
      <c r="F259" s="63"/>
      <c r="G259" s="105">
        <f>G260</f>
        <v>30000</v>
      </c>
      <c r="H259" s="105">
        <f>H260</f>
        <v>0</v>
      </c>
      <c r="I259" s="65">
        <f t="shared" si="21"/>
        <v>0</v>
      </c>
    </row>
    <row r="260" spans="1:10" ht="52.5" customHeight="1">
      <c r="A260" s="80" t="s">
        <v>84</v>
      </c>
      <c r="B260" s="68" t="s">
        <v>606</v>
      </c>
      <c r="C260" s="67" t="s">
        <v>561</v>
      </c>
      <c r="D260" s="63" t="s">
        <v>85</v>
      </c>
      <c r="E260" s="63" t="s">
        <v>444</v>
      </c>
      <c r="F260" s="63" t="s">
        <v>605</v>
      </c>
      <c r="G260" s="167">
        <v>30000</v>
      </c>
      <c r="H260" s="167">
        <v>0</v>
      </c>
      <c r="I260" s="65">
        <f t="shared" si="21"/>
        <v>0</v>
      </c>
    </row>
    <row r="261" spans="1:10" ht="38.25" customHeight="1">
      <c r="A261" s="80" t="s">
        <v>87</v>
      </c>
      <c r="B261" s="64" t="s">
        <v>99</v>
      </c>
      <c r="C261" s="67" t="s">
        <v>561</v>
      </c>
      <c r="D261" s="63" t="s">
        <v>85</v>
      </c>
      <c r="E261" s="63" t="s">
        <v>445</v>
      </c>
      <c r="F261" s="63"/>
      <c r="G261" s="105">
        <f>G262</f>
        <v>10000</v>
      </c>
      <c r="H261" s="105">
        <f>H262</f>
        <v>0</v>
      </c>
      <c r="I261" s="65">
        <f t="shared" ref="I261:I324" si="26">H261/G261*100</f>
        <v>0</v>
      </c>
    </row>
    <row r="262" spans="1:10" ht="46.5" customHeight="1">
      <c r="A262" s="80" t="s">
        <v>88</v>
      </c>
      <c r="B262" s="68" t="s">
        <v>12</v>
      </c>
      <c r="C262" s="67" t="s">
        <v>561</v>
      </c>
      <c r="D262" s="63" t="s">
        <v>85</v>
      </c>
      <c r="E262" s="63" t="s">
        <v>445</v>
      </c>
      <c r="F262" s="63" t="s">
        <v>605</v>
      </c>
      <c r="G262" s="167">
        <v>10000</v>
      </c>
      <c r="H262" s="167">
        <v>0</v>
      </c>
      <c r="I262" s="65">
        <f t="shared" si="26"/>
        <v>0</v>
      </c>
    </row>
    <row r="263" spans="1:10" ht="46.5" customHeight="1">
      <c r="A263" s="80" t="s">
        <v>89</v>
      </c>
      <c r="B263" s="68" t="s">
        <v>892</v>
      </c>
      <c r="C263" s="67" t="s">
        <v>561</v>
      </c>
      <c r="D263" s="63" t="s">
        <v>85</v>
      </c>
      <c r="E263" s="63" t="s">
        <v>932</v>
      </c>
      <c r="F263" s="63"/>
      <c r="G263" s="105">
        <f>G264</f>
        <v>100000</v>
      </c>
      <c r="H263" s="105">
        <f>H264</f>
        <v>0</v>
      </c>
      <c r="I263" s="65">
        <f t="shared" si="26"/>
        <v>0</v>
      </c>
    </row>
    <row r="264" spans="1:10" ht="46.5" customHeight="1">
      <c r="A264" s="80" t="s">
        <v>90</v>
      </c>
      <c r="B264" s="68" t="s">
        <v>12</v>
      </c>
      <c r="C264" s="67" t="s">
        <v>561</v>
      </c>
      <c r="D264" s="63" t="s">
        <v>85</v>
      </c>
      <c r="E264" s="63" t="s">
        <v>932</v>
      </c>
      <c r="F264" s="63" t="s">
        <v>605</v>
      </c>
      <c r="G264" s="167">
        <v>100000</v>
      </c>
      <c r="H264" s="167">
        <v>0</v>
      </c>
      <c r="I264" s="65">
        <f t="shared" si="26"/>
        <v>0</v>
      </c>
    </row>
    <row r="265" spans="1:10" ht="24.75" customHeight="1">
      <c r="A265" s="80" t="s">
        <v>91</v>
      </c>
      <c r="B265" s="61" t="s">
        <v>349</v>
      </c>
      <c r="C265" s="70" t="s">
        <v>561</v>
      </c>
      <c r="D265" s="60" t="s">
        <v>348</v>
      </c>
      <c r="E265" s="60"/>
      <c r="F265" s="60"/>
      <c r="G265" s="62">
        <f>G266+G297+G285</f>
        <v>32624054.199999999</v>
      </c>
      <c r="H265" s="62">
        <f>H266+H297+H285</f>
        <v>11418249.350000001</v>
      </c>
      <c r="I265" s="62">
        <f t="shared" si="26"/>
        <v>34.99948007688144</v>
      </c>
      <c r="J265" s="30"/>
    </row>
    <row r="266" spans="1:10" ht="21" customHeight="1">
      <c r="A266" s="80" t="s">
        <v>92</v>
      </c>
      <c r="B266" s="61" t="s">
        <v>352</v>
      </c>
      <c r="C266" s="70" t="s">
        <v>561</v>
      </c>
      <c r="D266" s="60" t="s">
        <v>351</v>
      </c>
      <c r="E266" s="60"/>
      <c r="F266" s="60"/>
      <c r="G266" s="62">
        <f>G267+G273</f>
        <v>27899500</v>
      </c>
      <c r="H266" s="62">
        <f>H267+H273</f>
        <v>9122814.9400000013</v>
      </c>
      <c r="I266" s="62">
        <f t="shared" si="26"/>
        <v>32.698847434541847</v>
      </c>
    </row>
    <row r="267" spans="1:10" ht="42.75">
      <c r="A267" s="80" t="s">
        <v>93</v>
      </c>
      <c r="B267" s="64" t="s">
        <v>202</v>
      </c>
      <c r="C267" s="67" t="s">
        <v>561</v>
      </c>
      <c r="D267" s="63" t="s">
        <v>351</v>
      </c>
      <c r="E267" s="63" t="s">
        <v>446</v>
      </c>
      <c r="F267" s="63"/>
      <c r="G267" s="65">
        <f>G268</f>
        <v>100000</v>
      </c>
      <c r="H267" s="65">
        <f>H268</f>
        <v>0</v>
      </c>
      <c r="I267" s="65">
        <f t="shared" si="26"/>
        <v>0</v>
      </c>
    </row>
    <row r="268" spans="1:10" ht="81" customHeight="1">
      <c r="A268" s="80" t="s">
        <v>94</v>
      </c>
      <c r="B268" s="64" t="s">
        <v>204</v>
      </c>
      <c r="C268" s="67" t="s">
        <v>561</v>
      </c>
      <c r="D268" s="63" t="s">
        <v>351</v>
      </c>
      <c r="E268" s="63" t="s">
        <v>448</v>
      </c>
      <c r="F268" s="63"/>
      <c r="G268" s="105">
        <f>G269+G271</f>
        <v>100000</v>
      </c>
      <c r="H268" s="105">
        <f>H269+H271</f>
        <v>0</v>
      </c>
      <c r="I268" s="65">
        <f t="shared" si="26"/>
        <v>0</v>
      </c>
    </row>
    <row r="269" spans="1:10" ht="56.25" customHeight="1">
      <c r="A269" s="80" t="s">
        <v>95</v>
      </c>
      <c r="B269" s="68" t="s">
        <v>208</v>
      </c>
      <c r="C269" s="67" t="s">
        <v>561</v>
      </c>
      <c r="D269" s="63" t="s">
        <v>351</v>
      </c>
      <c r="E269" s="63" t="s">
        <v>449</v>
      </c>
      <c r="F269" s="63"/>
      <c r="G269" s="105">
        <f>G270</f>
        <v>80000</v>
      </c>
      <c r="H269" s="105">
        <f>H270</f>
        <v>0</v>
      </c>
      <c r="I269" s="65">
        <f t="shared" si="26"/>
        <v>0</v>
      </c>
    </row>
    <row r="270" spans="1:10" ht="38.25" customHeight="1">
      <c r="A270" s="80" t="s">
        <v>97</v>
      </c>
      <c r="B270" s="68" t="s">
        <v>562</v>
      </c>
      <c r="C270" s="67" t="s">
        <v>561</v>
      </c>
      <c r="D270" s="63" t="s">
        <v>351</v>
      </c>
      <c r="E270" s="63" t="s">
        <v>449</v>
      </c>
      <c r="F270" s="63" t="s">
        <v>680</v>
      </c>
      <c r="G270" s="167">
        <v>80000</v>
      </c>
      <c r="H270" s="167">
        <v>0</v>
      </c>
      <c r="I270" s="65">
        <f t="shared" si="26"/>
        <v>0</v>
      </c>
    </row>
    <row r="271" spans="1:10" ht="54" customHeight="1">
      <c r="A271" s="80" t="s">
        <v>98</v>
      </c>
      <c r="B271" s="68" t="s">
        <v>209</v>
      </c>
      <c r="C271" s="67" t="s">
        <v>561</v>
      </c>
      <c r="D271" s="63" t="s">
        <v>351</v>
      </c>
      <c r="E271" s="63" t="s">
        <v>450</v>
      </c>
      <c r="F271" s="63"/>
      <c r="G271" s="105">
        <f>G272</f>
        <v>20000</v>
      </c>
      <c r="H271" s="105">
        <f>H272</f>
        <v>0</v>
      </c>
      <c r="I271" s="65">
        <f t="shared" si="26"/>
        <v>0</v>
      </c>
    </row>
    <row r="272" spans="1:10" ht="39.75" customHeight="1">
      <c r="A272" s="80" t="s">
        <v>100</v>
      </c>
      <c r="B272" s="68" t="s">
        <v>387</v>
      </c>
      <c r="C272" s="67" t="s">
        <v>561</v>
      </c>
      <c r="D272" s="63" t="s">
        <v>351</v>
      </c>
      <c r="E272" s="63" t="s">
        <v>450</v>
      </c>
      <c r="F272" s="63" t="s">
        <v>680</v>
      </c>
      <c r="G272" s="167">
        <v>20000</v>
      </c>
      <c r="H272" s="167">
        <v>0</v>
      </c>
      <c r="I272" s="65">
        <f t="shared" si="26"/>
        <v>0</v>
      </c>
    </row>
    <row r="273" spans="1:9" ht="36" customHeight="1">
      <c r="A273" s="80" t="s">
        <v>101</v>
      </c>
      <c r="B273" s="64" t="s">
        <v>594</v>
      </c>
      <c r="C273" s="67" t="s">
        <v>561</v>
      </c>
      <c r="D273" s="63" t="s">
        <v>351</v>
      </c>
      <c r="E273" s="63" t="s">
        <v>395</v>
      </c>
      <c r="F273" s="60"/>
      <c r="G273" s="65">
        <f>G274+G277+G280+G283</f>
        <v>27799500</v>
      </c>
      <c r="H273" s="65">
        <f>H274+H277+H280+H283</f>
        <v>9122814.9400000013</v>
      </c>
      <c r="I273" s="65">
        <f t="shared" si="26"/>
        <v>32.816471303440714</v>
      </c>
    </row>
    <row r="274" spans="1:9" ht="172.5" customHeight="1">
      <c r="A274" s="80" t="s">
        <v>102</v>
      </c>
      <c r="B274" s="64" t="s">
        <v>392</v>
      </c>
      <c r="C274" s="67" t="s">
        <v>561</v>
      </c>
      <c r="D274" s="63" t="s">
        <v>351</v>
      </c>
      <c r="E274" s="63" t="s">
        <v>451</v>
      </c>
      <c r="F274" s="63"/>
      <c r="G274" s="105">
        <f>SUM(G275:G276)</f>
        <v>1902900</v>
      </c>
      <c r="H274" s="105">
        <f>SUM(H275:H276)</f>
        <v>512636.67</v>
      </c>
      <c r="I274" s="65">
        <f t="shared" si="26"/>
        <v>26.939758789216455</v>
      </c>
    </row>
    <row r="275" spans="1:9" ht="47.25" customHeight="1">
      <c r="A275" s="80" t="s">
        <v>103</v>
      </c>
      <c r="B275" s="68" t="s">
        <v>12</v>
      </c>
      <c r="C275" s="67" t="s">
        <v>561</v>
      </c>
      <c r="D275" s="63" t="s">
        <v>351</v>
      </c>
      <c r="E275" s="63" t="s">
        <v>451</v>
      </c>
      <c r="F275" s="63" t="s">
        <v>605</v>
      </c>
      <c r="G275" s="167">
        <v>20000</v>
      </c>
      <c r="H275" s="167">
        <v>5052.1000000000004</v>
      </c>
      <c r="I275" s="65">
        <f t="shared" si="26"/>
        <v>25.260500000000004</v>
      </c>
    </row>
    <row r="276" spans="1:9" ht="40.5" customHeight="1">
      <c r="A276" s="80" t="s">
        <v>106</v>
      </c>
      <c r="B276" s="68" t="s">
        <v>168</v>
      </c>
      <c r="C276" s="67" t="s">
        <v>561</v>
      </c>
      <c r="D276" s="63" t="s">
        <v>351</v>
      </c>
      <c r="E276" s="63" t="s">
        <v>451</v>
      </c>
      <c r="F276" s="63" t="s">
        <v>79</v>
      </c>
      <c r="G276" s="167">
        <v>1882900</v>
      </c>
      <c r="H276" s="167">
        <v>507584.57</v>
      </c>
      <c r="I276" s="65">
        <f t="shared" si="26"/>
        <v>26.957595729990974</v>
      </c>
    </row>
    <row r="277" spans="1:9" ht="186" customHeight="1">
      <c r="A277" s="80" t="s">
        <v>109</v>
      </c>
      <c r="B277" s="82" t="s">
        <v>394</v>
      </c>
      <c r="C277" s="67" t="s">
        <v>561</v>
      </c>
      <c r="D277" s="63" t="s">
        <v>351</v>
      </c>
      <c r="E277" s="63" t="s">
        <v>452</v>
      </c>
      <c r="F277" s="63"/>
      <c r="G277" s="105">
        <f>SUM(G278:G279)</f>
        <v>17912600</v>
      </c>
      <c r="H277" s="105">
        <f>SUM(H278:H279)</f>
        <v>5700204.5100000007</v>
      </c>
      <c r="I277" s="65">
        <f t="shared" si="26"/>
        <v>31.822317865636485</v>
      </c>
    </row>
    <row r="278" spans="1:9" ht="50.25" customHeight="1">
      <c r="A278" s="80" t="s">
        <v>110</v>
      </c>
      <c r="B278" s="68" t="s">
        <v>606</v>
      </c>
      <c r="C278" s="67" t="s">
        <v>561</v>
      </c>
      <c r="D278" s="63" t="s">
        <v>351</v>
      </c>
      <c r="E278" s="63" t="s">
        <v>452</v>
      </c>
      <c r="F278" s="63" t="s">
        <v>605</v>
      </c>
      <c r="G278" s="167">
        <v>400000</v>
      </c>
      <c r="H278" s="167">
        <v>118367.9</v>
      </c>
      <c r="I278" s="65">
        <f t="shared" si="26"/>
        <v>29.591974999999998</v>
      </c>
    </row>
    <row r="279" spans="1:9" ht="42.75" customHeight="1">
      <c r="A279" s="80" t="s">
        <v>112</v>
      </c>
      <c r="B279" s="68" t="s">
        <v>290</v>
      </c>
      <c r="C279" s="67" t="s">
        <v>561</v>
      </c>
      <c r="D279" s="63" t="s">
        <v>351</v>
      </c>
      <c r="E279" s="63" t="s">
        <v>452</v>
      </c>
      <c r="F279" s="63" t="s">
        <v>79</v>
      </c>
      <c r="G279" s="167">
        <v>17512600</v>
      </c>
      <c r="H279" s="167">
        <v>5581836.6100000003</v>
      </c>
      <c r="I279" s="65">
        <f t="shared" si="26"/>
        <v>31.873260452474224</v>
      </c>
    </row>
    <row r="280" spans="1:9" ht="191.25" customHeight="1">
      <c r="A280" s="80" t="s">
        <v>114</v>
      </c>
      <c r="B280" s="83" t="s">
        <v>533</v>
      </c>
      <c r="C280" s="67" t="s">
        <v>561</v>
      </c>
      <c r="D280" s="63" t="s">
        <v>351</v>
      </c>
      <c r="E280" s="67" t="s">
        <v>453</v>
      </c>
      <c r="F280" s="60"/>
      <c r="G280" s="105">
        <f>SUM(G281:G282)</f>
        <v>7971100</v>
      </c>
      <c r="H280" s="105">
        <f>SUM(H281:H282)</f>
        <v>2897073.7600000002</v>
      </c>
      <c r="I280" s="65">
        <f t="shared" si="26"/>
        <v>36.344717291214515</v>
      </c>
    </row>
    <row r="281" spans="1:9" ht="49.5" customHeight="1">
      <c r="A281" s="80" t="s">
        <v>115</v>
      </c>
      <c r="B281" s="68" t="s">
        <v>12</v>
      </c>
      <c r="C281" s="67" t="s">
        <v>561</v>
      </c>
      <c r="D281" s="63" t="s">
        <v>351</v>
      </c>
      <c r="E281" s="67" t="s">
        <v>453</v>
      </c>
      <c r="F281" s="63" t="s">
        <v>605</v>
      </c>
      <c r="G281" s="167">
        <v>140000</v>
      </c>
      <c r="H281" s="167">
        <v>32959.08</v>
      </c>
      <c r="I281" s="65">
        <f t="shared" si="26"/>
        <v>23.542200000000001</v>
      </c>
    </row>
    <row r="282" spans="1:9" ht="42" customHeight="1">
      <c r="A282" s="80" t="s">
        <v>116</v>
      </c>
      <c r="B282" s="68" t="s">
        <v>168</v>
      </c>
      <c r="C282" s="67" t="s">
        <v>561</v>
      </c>
      <c r="D282" s="63" t="s">
        <v>351</v>
      </c>
      <c r="E282" s="67" t="s">
        <v>453</v>
      </c>
      <c r="F282" s="63" t="s">
        <v>79</v>
      </c>
      <c r="G282" s="167">
        <v>7831100</v>
      </c>
      <c r="H282" s="167">
        <v>2864114.68</v>
      </c>
      <c r="I282" s="65">
        <f t="shared" si="26"/>
        <v>36.573593492612787</v>
      </c>
    </row>
    <row r="283" spans="1:9" ht="77.25" customHeight="1">
      <c r="A283" s="80" t="s">
        <v>119</v>
      </c>
      <c r="B283" s="68" t="s">
        <v>880</v>
      </c>
      <c r="C283" s="67" t="s">
        <v>561</v>
      </c>
      <c r="D283" s="63" t="s">
        <v>351</v>
      </c>
      <c r="E283" s="67" t="s">
        <v>879</v>
      </c>
      <c r="F283" s="63"/>
      <c r="G283" s="105">
        <f>G284</f>
        <v>12900</v>
      </c>
      <c r="H283" s="105">
        <f>H284</f>
        <v>12900</v>
      </c>
      <c r="I283" s="65">
        <f t="shared" si="26"/>
        <v>100</v>
      </c>
    </row>
    <row r="284" spans="1:9" ht="42" customHeight="1">
      <c r="A284" s="80" t="s">
        <v>120</v>
      </c>
      <c r="B284" s="68" t="s">
        <v>168</v>
      </c>
      <c r="C284" s="67" t="s">
        <v>561</v>
      </c>
      <c r="D284" s="63" t="s">
        <v>351</v>
      </c>
      <c r="E284" s="67" t="s">
        <v>879</v>
      </c>
      <c r="F284" s="63" t="s">
        <v>79</v>
      </c>
      <c r="G284" s="167">
        <v>12900</v>
      </c>
      <c r="H284" s="167">
        <v>12900</v>
      </c>
      <c r="I284" s="65">
        <f t="shared" si="26"/>
        <v>100</v>
      </c>
    </row>
    <row r="285" spans="1:9" ht="30" customHeight="1">
      <c r="A285" s="80" t="s">
        <v>121</v>
      </c>
      <c r="B285" s="72" t="s">
        <v>886</v>
      </c>
      <c r="C285" s="70" t="s">
        <v>561</v>
      </c>
      <c r="D285" s="60" t="s">
        <v>887</v>
      </c>
      <c r="E285" s="70"/>
      <c r="F285" s="60"/>
      <c r="G285" s="62">
        <f>G286+G292</f>
        <v>2793954.2</v>
      </c>
      <c r="H285" s="62">
        <f>H286+H292</f>
        <v>1992708</v>
      </c>
      <c r="I285" s="62">
        <f t="shared" si="26"/>
        <v>71.322142646432781</v>
      </c>
    </row>
    <row r="286" spans="1:9" ht="60" customHeight="1">
      <c r="A286" s="80" t="s">
        <v>122</v>
      </c>
      <c r="B286" s="68" t="s">
        <v>202</v>
      </c>
      <c r="C286" s="67" t="s">
        <v>561</v>
      </c>
      <c r="D286" s="63" t="s">
        <v>887</v>
      </c>
      <c r="E286" s="67" t="s">
        <v>446</v>
      </c>
      <c r="F286" s="60"/>
      <c r="G286" s="65">
        <f t="shared" ref="G286:H286" si="27">G287</f>
        <v>2047044.2000000002</v>
      </c>
      <c r="H286" s="65">
        <f t="shared" si="27"/>
        <v>1546725.6</v>
      </c>
      <c r="I286" s="65">
        <f t="shared" si="26"/>
        <v>75.558974251752844</v>
      </c>
    </row>
    <row r="287" spans="1:9" ht="46.5" customHeight="1">
      <c r="A287" s="80" t="s">
        <v>123</v>
      </c>
      <c r="B287" s="68" t="s">
        <v>203</v>
      </c>
      <c r="C287" s="67" t="s">
        <v>561</v>
      </c>
      <c r="D287" s="63" t="s">
        <v>887</v>
      </c>
      <c r="E287" s="63" t="s">
        <v>447</v>
      </c>
      <c r="F287" s="63"/>
      <c r="G287" s="65">
        <f>G288+G290</f>
        <v>2047044.2000000002</v>
      </c>
      <c r="H287" s="65">
        <f>H288+H290</f>
        <v>1546725.6</v>
      </c>
      <c r="I287" s="65">
        <f t="shared" si="26"/>
        <v>75.558974251752844</v>
      </c>
    </row>
    <row r="288" spans="1:9" ht="46.5" customHeight="1">
      <c r="A288" s="80" t="s">
        <v>125</v>
      </c>
      <c r="B288" s="68" t="s">
        <v>890</v>
      </c>
      <c r="C288" s="67" t="s">
        <v>561</v>
      </c>
      <c r="D288" s="63" t="s">
        <v>887</v>
      </c>
      <c r="E288" s="56" t="s">
        <v>844</v>
      </c>
      <c r="F288" s="63"/>
      <c r="G288" s="105">
        <f>G289</f>
        <v>500318.6</v>
      </c>
      <c r="H288" s="105">
        <f>H289</f>
        <v>0</v>
      </c>
      <c r="I288" s="65">
        <f t="shared" si="26"/>
        <v>0</v>
      </c>
    </row>
    <row r="289" spans="1:9" ht="46.5" customHeight="1">
      <c r="A289" s="80" t="s">
        <v>127</v>
      </c>
      <c r="B289" s="68" t="s">
        <v>168</v>
      </c>
      <c r="C289" s="67" t="s">
        <v>561</v>
      </c>
      <c r="D289" s="63" t="s">
        <v>887</v>
      </c>
      <c r="E289" s="148" t="s">
        <v>844</v>
      </c>
      <c r="F289" s="63" t="s">
        <v>79</v>
      </c>
      <c r="G289" s="167">
        <v>500318.6</v>
      </c>
      <c r="H289" s="167">
        <v>0</v>
      </c>
      <c r="I289" s="65">
        <f t="shared" si="26"/>
        <v>0</v>
      </c>
    </row>
    <row r="290" spans="1:9" ht="46.5" customHeight="1">
      <c r="A290" s="80" t="s">
        <v>366</v>
      </c>
      <c r="B290" s="68" t="s">
        <v>1087</v>
      </c>
      <c r="C290" s="67" t="s">
        <v>561</v>
      </c>
      <c r="D290" s="63" t="s">
        <v>887</v>
      </c>
      <c r="E290" s="63" t="s">
        <v>1086</v>
      </c>
      <c r="F290" s="63"/>
      <c r="G290" s="105">
        <f t="shared" ref="G290:H290" si="28">G291</f>
        <v>1546725.6</v>
      </c>
      <c r="H290" s="105">
        <f t="shared" si="28"/>
        <v>1546725.6</v>
      </c>
      <c r="I290" s="65">
        <f t="shared" si="26"/>
        <v>100</v>
      </c>
    </row>
    <row r="291" spans="1:9" ht="46.5" customHeight="1">
      <c r="A291" s="80" t="s">
        <v>367</v>
      </c>
      <c r="B291" s="68" t="s">
        <v>168</v>
      </c>
      <c r="C291" s="67" t="s">
        <v>561</v>
      </c>
      <c r="D291" s="63" t="s">
        <v>887</v>
      </c>
      <c r="E291" s="78" t="s">
        <v>1086</v>
      </c>
      <c r="F291" s="63" t="s">
        <v>79</v>
      </c>
      <c r="G291" s="167">
        <v>1546725.6</v>
      </c>
      <c r="H291" s="167">
        <v>1546725.6</v>
      </c>
      <c r="I291" s="65">
        <f t="shared" si="26"/>
        <v>100</v>
      </c>
    </row>
    <row r="292" spans="1:9" ht="77.25" customHeight="1">
      <c r="A292" s="80" t="s">
        <v>234</v>
      </c>
      <c r="B292" s="68" t="s">
        <v>928</v>
      </c>
      <c r="C292" s="67" t="s">
        <v>561</v>
      </c>
      <c r="D292" s="63" t="s">
        <v>887</v>
      </c>
      <c r="E292" s="63" t="s">
        <v>929</v>
      </c>
      <c r="F292" s="63"/>
      <c r="G292" s="66">
        <f>G293+G295</f>
        <v>746910</v>
      </c>
      <c r="H292" s="66">
        <f>H293+H295</f>
        <v>445982.39999999997</v>
      </c>
      <c r="I292" s="65">
        <f t="shared" si="26"/>
        <v>59.710326545366911</v>
      </c>
    </row>
    <row r="293" spans="1:9" ht="39.75" customHeight="1">
      <c r="A293" s="80" t="s">
        <v>235</v>
      </c>
      <c r="B293" s="68" t="s">
        <v>930</v>
      </c>
      <c r="C293" s="67" t="s">
        <v>561</v>
      </c>
      <c r="D293" s="63" t="s">
        <v>887</v>
      </c>
      <c r="E293" s="63" t="s">
        <v>931</v>
      </c>
      <c r="F293" s="63"/>
      <c r="G293" s="66">
        <f>G294</f>
        <v>700000</v>
      </c>
      <c r="H293" s="66">
        <f>H294</f>
        <v>416369.17</v>
      </c>
      <c r="I293" s="65">
        <f t="shared" si="26"/>
        <v>59.481310000000001</v>
      </c>
    </row>
    <row r="294" spans="1:9" ht="36.75" customHeight="1">
      <c r="A294" s="80" t="s">
        <v>236</v>
      </c>
      <c r="B294" s="68" t="s">
        <v>290</v>
      </c>
      <c r="C294" s="67" t="s">
        <v>561</v>
      </c>
      <c r="D294" s="63" t="s">
        <v>887</v>
      </c>
      <c r="E294" s="63" t="s">
        <v>931</v>
      </c>
      <c r="F294" s="63" t="s">
        <v>79</v>
      </c>
      <c r="G294" s="167">
        <v>700000</v>
      </c>
      <c r="H294" s="167">
        <v>416369.17</v>
      </c>
      <c r="I294" s="65">
        <f t="shared" si="26"/>
        <v>59.481310000000001</v>
      </c>
    </row>
    <row r="295" spans="1:9" ht="36.75" customHeight="1">
      <c r="A295" s="80" t="s">
        <v>238</v>
      </c>
      <c r="B295" s="68" t="s">
        <v>1089</v>
      </c>
      <c r="C295" s="67" t="s">
        <v>561</v>
      </c>
      <c r="D295" s="63" t="s">
        <v>887</v>
      </c>
      <c r="E295" s="63" t="s">
        <v>1088</v>
      </c>
      <c r="F295" s="63"/>
      <c r="G295" s="66">
        <f>G296</f>
        <v>46910</v>
      </c>
      <c r="H295" s="66">
        <f>H296</f>
        <v>29613.23</v>
      </c>
      <c r="I295" s="65">
        <f t="shared" si="26"/>
        <v>63.12775527606054</v>
      </c>
    </row>
    <row r="296" spans="1:9" ht="36.75" customHeight="1">
      <c r="A296" s="80" t="s">
        <v>239</v>
      </c>
      <c r="B296" s="68" t="s">
        <v>290</v>
      </c>
      <c r="C296" s="67" t="s">
        <v>561</v>
      </c>
      <c r="D296" s="63" t="s">
        <v>887</v>
      </c>
      <c r="E296" s="63" t="s">
        <v>1088</v>
      </c>
      <c r="F296" s="63" t="s">
        <v>79</v>
      </c>
      <c r="G296" s="167">
        <v>46910</v>
      </c>
      <c r="H296" s="167">
        <v>29613.23</v>
      </c>
      <c r="I296" s="65">
        <f t="shared" si="26"/>
        <v>63.12775527606054</v>
      </c>
    </row>
    <row r="297" spans="1:9" ht="30.75" customHeight="1">
      <c r="A297" s="80" t="s">
        <v>240</v>
      </c>
      <c r="B297" s="61" t="s">
        <v>535</v>
      </c>
      <c r="C297" s="70" t="s">
        <v>561</v>
      </c>
      <c r="D297" s="60" t="s">
        <v>534</v>
      </c>
      <c r="E297" s="60"/>
      <c r="F297" s="60"/>
      <c r="G297" s="62">
        <f>G298+G309+G312</f>
        <v>1930600</v>
      </c>
      <c r="H297" s="62">
        <f>H298+H309+H312</f>
        <v>302726.40999999997</v>
      </c>
      <c r="I297" s="62">
        <f t="shared" si="26"/>
        <v>15.680431472081215</v>
      </c>
    </row>
    <row r="298" spans="1:9" ht="42.75">
      <c r="A298" s="80" t="s">
        <v>241</v>
      </c>
      <c r="B298" s="64" t="s">
        <v>202</v>
      </c>
      <c r="C298" s="67" t="s">
        <v>561</v>
      </c>
      <c r="D298" s="63" t="s">
        <v>534</v>
      </c>
      <c r="E298" s="63" t="s">
        <v>446</v>
      </c>
      <c r="F298" s="63"/>
      <c r="G298" s="65">
        <f>G299</f>
        <v>205000</v>
      </c>
      <c r="H298" s="65">
        <f>H299</f>
        <v>21700</v>
      </c>
      <c r="I298" s="65">
        <f t="shared" si="26"/>
        <v>10.585365853658537</v>
      </c>
    </row>
    <row r="299" spans="1:9" ht="71.25">
      <c r="A299" s="80" t="s">
        <v>244</v>
      </c>
      <c r="B299" s="64" t="s">
        <v>204</v>
      </c>
      <c r="C299" s="67" t="s">
        <v>561</v>
      </c>
      <c r="D299" s="63" t="s">
        <v>534</v>
      </c>
      <c r="E299" s="63" t="s">
        <v>448</v>
      </c>
      <c r="F299" s="63"/>
      <c r="G299" s="105">
        <f>G300+G302+G304+G306</f>
        <v>205000</v>
      </c>
      <c r="H299" s="105">
        <f>H300+H302+H304+H306</f>
        <v>21700</v>
      </c>
      <c r="I299" s="65">
        <f t="shared" si="26"/>
        <v>10.585365853658537</v>
      </c>
    </row>
    <row r="300" spans="1:9" ht="41.25" customHeight="1">
      <c r="A300" s="80" t="s">
        <v>975</v>
      </c>
      <c r="B300" s="68" t="s">
        <v>138</v>
      </c>
      <c r="C300" s="67" t="s">
        <v>561</v>
      </c>
      <c r="D300" s="63" t="s">
        <v>534</v>
      </c>
      <c r="E300" s="63" t="s">
        <v>836</v>
      </c>
      <c r="F300" s="63"/>
      <c r="G300" s="105">
        <f>G301</f>
        <v>150000</v>
      </c>
      <c r="H300" s="105">
        <f>H301</f>
        <v>6700</v>
      </c>
      <c r="I300" s="65">
        <f t="shared" si="26"/>
        <v>4.4666666666666668</v>
      </c>
    </row>
    <row r="301" spans="1:9" ht="72" customHeight="1">
      <c r="A301" s="80" t="s">
        <v>976</v>
      </c>
      <c r="B301" s="64" t="s">
        <v>1049</v>
      </c>
      <c r="C301" s="67" t="s">
        <v>561</v>
      </c>
      <c r="D301" s="63" t="s">
        <v>534</v>
      </c>
      <c r="E301" s="63" t="s">
        <v>836</v>
      </c>
      <c r="F301" s="63" t="s">
        <v>498</v>
      </c>
      <c r="G301" s="167">
        <v>150000</v>
      </c>
      <c r="H301" s="167">
        <v>6700</v>
      </c>
      <c r="I301" s="65">
        <f t="shared" si="26"/>
        <v>4.4666666666666668</v>
      </c>
    </row>
    <row r="302" spans="1:9" ht="38.25" customHeight="1">
      <c r="A302" s="80" t="s">
        <v>977</v>
      </c>
      <c r="B302" s="68" t="s">
        <v>225</v>
      </c>
      <c r="C302" s="67" t="s">
        <v>561</v>
      </c>
      <c r="D302" s="63" t="s">
        <v>534</v>
      </c>
      <c r="E302" s="63" t="s">
        <v>454</v>
      </c>
      <c r="F302" s="63"/>
      <c r="G302" s="105">
        <f>G303</f>
        <v>20000</v>
      </c>
      <c r="H302" s="105">
        <f>H303</f>
        <v>0</v>
      </c>
      <c r="I302" s="65">
        <f t="shared" si="26"/>
        <v>0</v>
      </c>
    </row>
    <row r="303" spans="1:9" ht="50.25" customHeight="1">
      <c r="A303" s="80" t="s">
        <v>978</v>
      </c>
      <c r="B303" s="68" t="s">
        <v>12</v>
      </c>
      <c r="C303" s="67" t="s">
        <v>561</v>
      </c>
      <c r="D303" s="63" t="s">
        <v>534</v>
      </c>
      <c r="E303" s="63" t="s">
        <v>454</v>
      </c>
      <c r="F303" s="63" t="s">
        <v>605</v>
      </c>
      <c r="G303" s="167">
        <v>20000</v>
      </c>
      <c r="H303" s="167">
        <v>0</v>
      </c>
      <c r="I303" s="65">
        <f t="shared" si="26"/>
        <v>0</v>
      </c>
    </row>
    <row r="304" spans="1:9" ht="78.75" customHeight="1">
      <c r="A304" s="80" t="s">
        <v>979</v>
      </c>
      <c r="B304" s="68" t="s">
        <v>205</v>
      </c>
      <c r="C304" s="67" t="s">
        <v>561</v>
      </c>
      <c r="D304" s="63" t="s">
        <v>534</v>
      </c>
      <c r="E304" s="63" t="s">
        <v>455</v>
      </c>
      <c r="F304" s="63"/>
      <c r="G304" s="105">
        <f>G305</f>
        <v>15000</v>
      </c>
      <c r="H304" s="105">
        <f>H305</f>
        <v>15000</v>
      </c>
      <c r="I304" s="65">
        <f t="shared" si="26"/>
        <v>100</v>
      </c>
    </row>
    <row r="305" spans="1:10" ht="43.5" customHeight="1">
      <c r="A305" s="80" t="s">
        <v>980</v>
      </c>
      <c r="B305" s="68" t="s">
        <v>606</v>
      </c>
      <c r="C305" s="67" t="s">
        <v>561</v>
      </c>
      <c r="D305" s="63" t="s">
        <v>534</v>
      </c>
      <c r="E305" s="63" t="s">
        <v>455</v>
      </c>
      <c r="F305" s="63" t="s">
        <v>605</v>
      </c>
      <c r="G305" s="167">
        <v>15000</v>
      </c>
      <c r="H305" s="167">
        <v>15000</v>
      </c>
      <c r="I305" s="65">
        <f t="shared" si="26"/>
        <v>100</v>
      </c>
    </row>
    <row r="306" spans="1:10" ht="38.25" customHeight="1">
      <c r="A306" s="80" t="s">
        <v>981</v>
      </c>
      <c r="B306" s="68" t="s">
        <v>206</v>
      </c>
      <c r="C306" s="67" t="s">
        <v>561</v>
      </c>
      <c r="D306" s="63" t="s">
        <v>534</v>
      </c>
      <c r="E306" s="63" t="s">
        <v>207</v>
      </c>
      <c r="F306" s="63"/>
      <c r="G306" s="105">
        <f>SUM(G307:G308)</f>
        <v>20000</v>
      </c>
      <c r="H306" s="105">
        <f>SUM(H307:H308)</f>
        <v>0</v>
      </c>
      <c r="I306" s="65">
        <f t="shared" si="26"/>
        <v>0</v>
      </c>
    </row>
    <row r="307" spans="1:10" ht="54.75" customHeight="1">
      <c r="A307" s="80" t="s">
        <v>982</v>
      </c>
      <c r="B307" s="68" t="s">
        <v>909</v>
      </c>
      <c r="C307" s="67" t="s">
        <v>561</v>
      </c>
      <c r="D307" s="63" t="s">
        <v>534</v>
      </c>
      <c r="E307" s="63" t="s">
        <v>207</v>
      </c>
      <c r="F307" s="63" t="s">
        <v>605</v>
      </c>
      <c r="G307" s="167">
        <v>1000</v>
      </c>
      <c r="H307" s="167">
        <v>0</v>
      </c>
      <c r="I307" s="65">
        <f t="shared" si="26"/>
        <v>0</v>
      </c>
    </row>
    <row r="308" spans="1:10" ht="48.75" customHeight="1">
      <c r="A308" s="80" t="s">
        <v>983</v>
      </c>
      <c r="B308" s="68" t="s">
        <v>168</v>
      </c>
      <c r="C308" s="67" t="s">
        <v>561</v>
      </c>
      <c r="D308" s="63" t="s">
        <v>534</v>
      </c>
      <c r="E308" s="63" t="s">
        <v>207</v>
      </c>
      <c r="F308" s="63" t="s">
        <v>79</v>
      </c>
      <c r="G308" s="167">
        <v>19000</v>
      </c>
      <c r="H308" s="167">
        <v>0</v>
      </c>
      <c r="I308" s="65">
        <f t="shared" si="26"/>
        <v>0</v>
      </c>
    </row>
    <row r="309" spans="1:10" ht="62.25" customHeight="1">
      <c r="A309" s="80" t="s">
        <v>984</v>
      </c>
      <c r="B309" s="64" t="s">
        <v>910</v>
      </c>
      <c r="C309" s="67" t="s">
        <v>561</v>
      </c>
      <c r="D309" s="63" t="s">
        <v>534</v>
      </c>
      <c r="E309" s="63" t="s">
        <v>485</v>
      </c>
      <c r="F309" s="63"/>
      <c r="G309" s="105">
        <f t="shared" ref="G309:H310" si="29">G310</f>
        <v>80000</v>
      </c>
      <c r="H309" s="105">
        <f t="shared" si="29"/>
        <v>33000</v>
      </c>
      <c r="I309" s="65">
        <f t="shared" si="26"/>
        <v>41.25</v>
      </c>
    </row>
    <row r="310" spans="1:10" ht="36.75" customHeight="1">
      <c r="A310" s="80" t="s">
        <v>985</v>
      </c>
      <c r="B310" s="68" t="s">
        <v>224</v>
      </c>
      <c r="C310" s="67" t="s">
        <v>561</v>
      </c>
      <c r="D310" s="63" t="s">
        <v>534</v>
      </c>
      <c r="E310" s="63" t="s">
        <v>907</v>
      </c>
      <c r="F310" s="63"/>
      <c r="G310" s="105">
        <f t="shared" si="29"/>
        <v>80000</v>
      </c>
      <c r="H310" s="105">
        <f t="shared" si="29"/>
        <v>33000</v>
      </c>
      <c r="I310" s="65">
        <f t="shared" si="26"/>
        <v>41.25</v>
      </c>
    </row>
    <row r="311" spans="1:10" ht="65.25" customHeight="1">
      <c r="A311" s="80" t="s">
        <v>986</v>
      </c>
      <c r="B311" s="68" t="s">
        <v>1049</v>
      </c>
      <c r="C311" s="67" t="s">
        <v>561</v>
      </c>
      <c r="D311" s="63" t="s">
        <v>534</v>
      </c>
      <c r="E311" s="63" t="s">
        <v>907</v>
      </c>
      <c r="F311" s="63" t="s">
        <v>498</v>
      </c>
      <c r="G311" s="167">
        <v>80000</v>
      </c>
      <c r="H311" s="167">
        <v>33000</v>
      </c>
      <c r="I311" s="65">
        <f t="shared" si="26"/>
        <v>41.25</v>
      </c>
    </row>
    <row r="312" spans="1:10" ht="30" customHeight="1">
      <c r="A312" s="80" t="s">
        <v>987</v>
      </c>
      <c r="B312" s="64" t="s">
        <v>594</v>
      </c>
      <c r="C312" s="67" t="s">
        <v>561</v>
      </c>
      <c r="D312" s="63" t="s">
        <v>534</v>
      </c>
      <c r="E312" s="63" t="s">
        <v>395</v>
      </c>
      <c r="F312" s="60"/>
      <c r="G312" s="65">
        <f>G313+G315</f>
        <v>1645600</v>
      </c>
      <c r="H312" s="65">
        <f>H313+H315</f>
        <v>248026.40999999997</v>
      </c>
      <c r="I312" s="65">
        <f t="shared" si="26"/>
        <v>15.072095892075838</v>
      </c>
    </row>
    <row r="313" spans="1:10" ht="142.5">
      <c r="A313" s="80" t="s">
        <v>255</v>
      </c>
      <c r="B313" s="64" t="s">
        <v>392</v>
      </c>
      <c r="C313" s="67" t="s">
        <v>561</v>
      </c>
      <c r="D313" s="63" t="s">
        <v>534</v>
      </c>
      <c r="E313" s="63" t="s">
        <v>451</v>
      </c>
      <c r="F313" s="63"/>
      <c r="G313" s="65">
        <f>G314</f>
        <v>119300</v>
      </c>
      <c r="H313" s="65">
        <f>H314</f>
        <v>33060.99</v>
      </c>
      <c r="I313" s="65">
        <f t="shared" si="26"/>
        <v>27.712481139983236</v>
      </c>
    </row>
    <row r="314" spans="1:10" ht="39" customHeight="1">
      <c r="A314" s="80" t="s">
        <v>256</v>
      </c>
      <c r="B314" s="64" t="s">
        <v>597</v>
      </c>
      <c r="C314" s="67" t="s">
        <v>561</v>
      </c>
      <c r="D314" s="63" t="s">
        <v>534</v>
      </c>
      <c r="E314" s="63" t="s">
        <v>451</v>
      </c>
      <c r="F314" s="63" t="s">
        <v>596</v>
      </c>
      <c r="G314" s="167">
        <v>119300</v>
      </c>
      <c r="H314" s="167">
        <v>33060.99</v>
      </c>
      <c r="I314" s="65">
        <f t="shared" si="26"/>
        <v>27.712481139983236</v>
      </c>
    </row>
    <row r="315" spans="1:10" ht="171">
      <c r="A315" s="80" t="s">
        <v>257</v>
      </c>
      <c r="B315" s="82" t="s">
        <v>394</v>
      </c>
      <c r="C315" s="67" t="s">
        <v>561</v>
      </c>
      <c r="D315" s="63" t="s">
        <v>534</v>
      </c>
      <c r="E315" s="63" t="s">
        <v>452</v>
      </c>
      <c r="F315" s="63"/>
      <c r="G315" s="105">
        <f>SUM(G316:G317)</f>
        <v>1526300</v>
      </c>
      <c r="H315" s="105">
        <f>SUM(H316:H317)</f>
        <v>214965.41999999998</v>
      </c>
      <c r="I315" s="65">
        <f t="shared" si="26"/>
        <v>14.084087007796631</v>
      </c>
      <c r="J315" s="30"/>
    </row>
    <row r="316" spans="1:10" ht="42.75">
      <c r="A316" s="80" t="s">
        <v>259</v>
      </c>
      <c r="B316" s="64" t="s">
        <v>597</v>
      </c>
      <c r="C316" s="67" t="s">
        <v>561</v>
      </c>
      <c r="D316" s="63" t="s">
        <v>534</v>
      </c>
      <c r="E316" s="63" t="s">
        <v>452</v>
      </c>
      <c r="F316" s="63" t="s">
        <v>596</v>
      </c>
      <c r="G316" s="167">
        <v>1215740</v>
      </c>
      <c r="H316" s="167">
        <v>190875.49</v>
      </c>
      <c r="I316" s="65">
        <f t="shared" si="26"/>
        <v>15.700354516590718</v>
      </c>
    </row>
    <row r="317" spans="1:10" ht="42.75">
      <c r="A317" s="80" t="s">
        <v>260</v>
      </c>
      <c r="B317" s="68" t="s">
        <v>606</v>
      </c>
      <c r="C317" s="67" t="s">
        <v>561</v>
      </c>
      <c r="D317" s="63" t="s">
        <v>534</v>
      </c>
      <c r="E317" s="63" t="s">
        <v>452</v>
      </c>
      <c r="F317" s="63" t="s">
        <v>605</v>
      </c>
      <c r="G317" s="167">
        <v>310560</v>
      </c>
      <c r="H317" s="167">
        <v>24089.93</v>
      </c>
      <c r="I317" s="65">
        <f t="shared" si="26"/>
        <v>7.7569326378155585</v>
      </c>
    </row>
    <row r="318" spans="1:10" ht="24" customHeight="1">
      <c r="A318" s="80" t="s">
        <v>680</v>
      </c>
      <c r="B318" s="72" t="s">
        <v>545</v>
      </c>
      <c r="C318" s="70" t="s">
        <v>561</v>
      </c>
      <c r="D318" s="60" t="s">
        <v>544</v>
      </c>
      <c r="E318" s="63"/>
      <c r="F318" s="63"/>
      <c r="G318" s="62">
        <f t="shared" ref="G318:H322" si="30">G319</f>
        <v>2530000</v>
      </c>
      <c r="H318" s="62">
        <f t="shared" si="30"/>
        <v>632501</v>
      </c>
      <c r="I318" s="62">
        <f t="shared" si="26"/>
        <v>25.000039525691697</v>
      </c>
    </row>
    <row r="319" spans="1:10" ht="27.75" customHeight="1">
      <c r="A319" s="80" t="s">
        <v>261</v>
      </c>
      <c r="B319" s="61" t="s">
        <v>547</v>
      </c>
      <c r="C319" s="70" t="s">
        <v>561</v>
      </c>
      <c r="D319" s="60" t="s">
        <v>546</v>
      </c>
      <c r="E319" s="60"/>
      <c r="F319" s="60"/>
      <c r="G319" s="62">
        <f t="shared" si="30"/>
        <v>2530000</v>
      </c>
      <c r="H319" s="62">
        <f t="shared" si="30"/>
        <v>632501</v>
      </c>
      <c r="I319" s="65">
        <f t="shared" si="26"/>
        <v>25.000039525691697</v>
      </c>
    </row>
    <row r="320" spans="1:10" ht="49.5" customHeight="1">
      <c r="A320" s="80" t="s">
        <v>368</v>
      </c>
      <c r="B320" s="64" t="s">
        <v>1024</v>
      </c>
      <c r="C320" s="67" t="s">
        <v>561</v>
      </c>
      <c r="D320" s="63" t="s">
        <v>546</v>
      </c>
      <c r="E320" s="63" t="s">
        <v>398</v>
      </c>
      <c r="F320" s="60"/>
      <c r="G320" s="65">
        <f t="shared" si="30"/>
        <v>2530000</v>
      </c>
      <c r="H320" s="65">
        <f t="shared" si="30"/>
        <v>632501</v>
      </c>
      <c r="I320" s="65">
        <f t="shared" si="26"/>
        <v>25.000039525691697</v>
      </c>
    </row>
    <row r="321" spans="1:12" ht="55.5" customHeight="1">
      <c r="A321" s="80" t="s">
        <v>369</v>
      </c>
      <c r="B321" s="64" t="s">
        <v>143</v>
      </c>
      <c r="C321" s="67" t="s">
        <v>561</v>
      </c>
      <c r="D321" s="63" t="s">
        <v>546</v>
      </c>
      <c r="E321" s="63" t="s">
        <v>403</v>
      </c>
      <c r="F321" s="60"/>
      <c r="G321" s="65">
        <f t="shared" si="30"/>
        <v>2530000</v>
      </c>
      <c r="H321" s="65">
        <f t="shared" si="30"/>
        <v>632501</v>
      </c>
      <c r="I321" s="65">
        <f t="shared" si="26"/>
        <v>25.000039525691697</v>
      </c>
    </row>
    <row r="322" spans="1:12" ht="30.75" customHeight="1">
      <c r="A322" s="80" t="s">
        <v>370</v>
      </c>
      <c r="B322" s="64" t="s">
        <v>151</v>
      </c>
      <c r="C322" s="67" t="s">
        <v>561</v>
      </c>
      <c r="D322" s="63" t="s">
        <v>546</v>
      </c>
      <c r="E322" s="63" t="s">
        <v>531</v>
      </c>
      <c r="F322" s="60"/>
      <c r="G322" s="65">
        <f t="shared" si="30"/>
        <v>2530000</v>
      </c>
      <c r="H322" s="65">
        <f t="shared" si="30"/>
        <v>632501</v>
      </c>
      <c r="I322" s="65">
        <f t="shared" si="26"/>
        <v>25.000039525691697</v>
      </c>
    </row>
    <row r="323" spans="1:12" ht="30.75" customHeight="1">
      <c r="A323" s="80" t="s">
        <v>262</v>
      </c>
      <c r="B323" s="64" t="s">
        <v>118</v>
      </c>
      <c r="C323" s="67" t="s">
        <v>561</v>
      </c>
      <c r="D323" s="63" t="s">
        <v>546</v>
      </c>
      <c r="E323" s="63" t="s">
        <v>531</v>
      </c>
      <c r="F323" s="63" t="s">
        <v>117</v>
      </c>
      <c r="G323" s="167">
        <v>2530000</v>
      </c>
      <c r="H323" s="167">
        <v>632501</v>
      </c>
      <c r="I323" s="65">
        <f t="shared" si="26"/>
        <v>25.000039525691697</v>
      </c>
      <c r="J323" s="30"/>
    </row>
    <row r="324" spans="1:12" ht="39.75" customHeight="1">
      <c r="A324" s="80" t="s">
        <v>263</v>
      </c>
      <c r="B324" s="61" t="s">
        <v>563</v>
      </c>
      <c r="C324" s="70" t="s">
        <v>564</v>
      </c>
      <c r="D324" s="63"/>
      <c r="E324" s="63"/>
      <c r="F324" s="63"/>
      <c r="G324" s="62">
        <f>G325+G415</f>
        <v>439058075.92000002</v>
      </c>
      <c r="H324" s="62">
        <f>H325+H415</f>
        <v>97727973.900000006</v>
      </c>
      <c r="I324" s="62">
        <f t="shared" si="26"/>
        <v>22.258552856640051</v>
      </c>
      <c r="J324" s="30"/>
    </row>
    <row r="325" spans="1:12" s="10" customFormat="1" ht="16.5" customHeight="1">
      <c r="A325" s="80" t="s">
        <v>265</v>
      </c>
      <c r="B325" s="61" t="s">
        <v>105</v>
      </c>
      <c r="C325" s="70" t="s">
        <v>564</v>
      </c>
      <c r="D325" s="60" t="s">
        <v>104</v>
      </c>
      <c r="E325" s="60"/>
      <c r="F325" s="60"/>
      <c r="G325" s="62">
        <f>G326+G336+G370+G380</f>
        <v>438802248.62</v>
      </c>
      <c r="H325" s="62">
        <f>H326+H336+H370+H380</f>
        <v>97727973.900000006</v>
      </c>
      <c r="I325" s="62">
        <f t="shared" ref="I325:I386" si="31">H325/G325*100</f>
        <v>22.271529876464196</v>
      </c>
      <c r="J325" s="32"/>
      <c r="K325" s="145"/>
      <c r="L325" s="5"/>
    </row>
    <row r="326" spans="1:12">
      <c r="A326" s="80" t="s">
        <v>266</v>
      </c>
      <c r="B326" s="61" t="s">
        <v>108</v>
      </c>
      <c r="C326" s="70" t="s">
        <v>564</v>
      </c>
      <c r="D326" s="60" t="s">
        <v>107</v>
      </c>
      <c r="E326" s="60"/>
      <c r="F326" s="60"/>
      <c r="G326" s="62">
        <f>G327</f>
        <v>125685938</v>
      </c>
      <c r="H326" s="62">
        <f>H327</f>
        <v>28935000</v>
      </c>
      <c r="I326" s="62">
        <f t="shared" si="31"/>
        <v>23.021668502008556</v>
      </c>
    </row>
    <row r="327" spans="1:12" ht="42.75">
      <c r="A327" s="80" t="s">
        <v>267</v>
      </c>
      <c r="B327" s="64" t="s">
        <v>171</v>
      </c>
      <c r="C327" s="67" t="s">
        <v>564</v>
      </c>
      <c r="D327" s="63" t="s">
        <v>107</v>
      </c>
      <c r="E327" s="63" t="s">
        <v>456</v>
      </c>
      <c r="F327" s="60"/>
      <c r="G327" s="65">
        <f>G328</f>
        <v>125685938</v>
      </c>
      <c r="H327" s="65">
        <f>H328</f>
        <v>28935000</v>
      </c>
      <c r="I327" s="65">
        <f t="shared" si="31"/>
        <v>23.021668502008556</v>
      </c>
    </row>
    <row r="328" spans="1:12" ht="43.5" customHeight="1">
      <c r="A328" s="80" t="s">
        <v>79</v>
      </c>
      <c r="B328" s="64" t="s">
        <v>111</v>
      </c>
      <c r="C328" s="67" t="s">
        <v>564</v>
      </c>
      <c r="D328" s="63" t="s">
        <v>107</v>
      </c>
      <c r="E328" s="63" t="s">
        <v>457</v>
      </c>
      <c r="F328" s="60"/>
      <c r="G328" s="65">
        <f>G329+G331</f>
        <v>125685938</v>
      </c>
      <c r="H328" s="65">
        <f>H329+H331</f>
        <v>28935000</v>
      </c>
      <c r="I328" s="65">
        <f t="shared" si="31"/>
        <v>23.021668502008556</v>
      </c>
    </row>
    <row r="329" spans="1:12" ht="72" customHeight="1">
      <c r="A329" s="80" t="s">
        <v>268</v>
      </c>
      <c r="B329" s="64" t="s">
        <v>113</v>
      </c>
      <c r="C329" s="67" t="s">
        <v>564</v>
      </c>
      <c r="D329" s="63" t="s">
        <v>107</v>
      </c>
      <c r="E329" s="63" t="s">
        <v>458</v>
      </c>
      <c r="F329" s="63"/>
      <c r="G329" s="105">
        <f>G330</f>
        <v>41837938</v>
      </c>
      <c r="H329" s="105">
        <f>H330</f>
        <v>8906000</v>
      </c>
      <c r="I329" s="65">
        <f t="shared" si="31"/>
        <v>21.286899942344196</v>
      </c>
    </row>
    <row r="330" spans="1:12" ht="30" customHeight="1">
      <c r="A330" s="80" t="s">
        <v>269</v>
      </c>
      <c r="B330" s="64" t="s">
        <v>252</v>
      </c>
      <c r="C330" s="67" t="s">
        <v>564</v>
      </c>
      <c r="D330" s="63" t="s">
        <v>107</v>
      </c>
      <c r="E330" s="63" t="s">
        <v>458</v>
      </c>
      <c r="F330" s="63" t="s">
        <v>251</v>
      </c>
      <c r="G330" s="167">
        <v>41837938</v>
      </c>
      <c r="H330" s="167">
        <v>8906000</v>
      </c>
      <c r="I330" s="65">
        <f t="shared" si="31"/>
        <v>21.286899942344196</v>
      </c>
    </row>
    <row r="331" spans="1:12" s="10" customFormat="1" ht="78" customHeight="1">
      <c r="A331" s="80" t="s">
        <v>270</v>
      </c>
      <c r="B331" s="64" t="s">
        <v>124</v>
      </c>
      <c r="C331" s="67" t="s">
        <v>564</v>
      </c>
      <c r="D331" s="63" t="s">
        <v>107</v>
      </c>
      <c r="E331" s="63" t="s">
        <v>459</v>
      </c>
      <c r="F331" s="63"/>
      <c r="G331" s="105">
        <f>G332+G334</f>
        <v>83848000</v>
      </c>
      <c r="H331" s="105">
        <f t="shared" ref="H331" si="32">H332+H334</f>
        <v>20029000</v>
      </c>
      <c r="I331" s="65">
        <f t="shared" si="31"/>
        <v>23.88727220685049</v>
      </c>
      <c r="J331" s="32"/>
      <c r="K331" s="145"/>
      <c r="L331" s="5"/>
    </row>
    <row r="332" spans="1:12" s="10" customFormat="1" ht="124.5" customHeight="1">
      <c r="A332" s="80" t="s">
        <v>271</v>
      </c>
      <c r="B332" s="64" t="s">
        <v>126</v>
      </c>
      <c r="C332" s="67" t="s">
        <v>564</v>
      </c>
      <c r="D332" s="63" t="s">
        <v>107</v>
      </c>
      <c r="E332" s="63" t="s">
        <v>162</v>
      </c>
      <c r="F332" s="63"/>
      <c r="G332" s="105">
        <f>G333</f>
        <v>82531000</v>
      </c>
      <c r="H332" s="105">
        <f t="shared" ref="H332" si="33">H333</f>
        <v>19700000</v>
      </c>
      <c r="I332" s="65">
        <f t="shared" si="31"/>
        <v>23.869818613611855</v>
      </c>
      <c r="J332" s="32"/>
      <c r="K332" s="145"/>
      <c r="L332" s="5"/>
    </row>
    <row r="333" spans="1:12" s="10" customFormat="1" ht="26.25" customHeight="1">
      <c r="A333" s="80" t="s">
        <v>272</v>
      </c>
      <c r="B333" s="64" t="s">
        <v>252</v>
      </c>
      <c r="C333" s="67" t="s">
        <v>564</v>
      </c>
      <c r="D333" s="63" t="s">
        <v>107</v>
      </c>
      <c r="E333" s="63" t="s">
        <v>162</v>
      </c>
      <c r="F333" s="63" t="s">
        <v>251</v>
      </c>
      <c r="G333" s="167">
        <v>82531000</v>
      </c>
      <c r="H333" s="167">
        <v>19700000</v>
      </c>
      <c r="I333" s="65">
        <f t="shared" si="31"/>
        <v>23.869818613611855</v>
      </c>
      <c r="J333" s="32"/>
      <c r="K333" s="145"/>
      <c r="L333" s="5"/>
    </row>
    <row r="334" spans="1:12" s="10" customFormat="1" ht="126.75" customHeight="1">
      <c r="A334" s="80" t="s">
        <v>273</v>
      </c>
      <c r="B334" s="64" t="s">
        <v>233</v>
      </c>
      <c r="C334" s="67" t="s">
        <v>564</v>
      </c>
      <c r="D334" s="63" t="s">
        <v>107</v>
      </c>
      <c r="E334" s="63" t="s">
        <v>163</v>
      </c>
      <c r="F334" s="63"/>
      <c r="G334" s="105">
        <f>G335</f>
        <v>1317000</v>
      </c>
      <c r="H334" s="105">
        <f>H335</f>
        <v>329000</v>
      </c>
      <c r="I334" s="65">
        <f t="shared" si="31"/>
        <v>24.981017463933181</v>
      </c>
      <c r="J334" s="32"/>
      <c r="K334" s="145"/>
      <c r="L334" s="5"/>
    </row>
    <row r="335" spans="1:12" s="10" customFormat="1" ht="27" customHeight="1">
      <c r="A335" s="80" t="s">
        <v>274</v>
      </c>
      <c r="B335" s="64" t="s">
        <v>252</v>
      </c>
      <c r="C335" s="67" t="s">
        <v>564</v>
      </c>
      <c r="D335" s="63" t="s">
        <v>107</v>
      </c>
      <c r="E335" s="63" t="s">
        <v>163</v>
      </c>
      <c r="F335" s="63" t="s">
        <v>251</v>
      </c>
      <c r="G335" s="167">
        <v>1317000</v>
      </c>
      <c r="H335" s="167">
        <v>329000</v>
      </c>
      <c r="I335" s="65">
        <f t="shared" si="31"/>
        <v>24.981017463933181</v>
      </c>
      <c r="J335" s="32"/>
      <c r="K335" s="145"/>
      <c r="L335" s="5"/>
    </row>
    <row r="336" spans="1:12" s="10" customFormat="1" ht="30" customHeight="1">
      <c r="A336" s="80" t="s">
        <v>278</v>
      </c>
      <c r="B336" s="61" t="s">
        <v>243</v>
      </c>
      <c r="C336" s="70" t="s">
        <v>564</v>
      </c>
      <c r="D336" s="60" t="s">
        <v>242</v>
      </c>
      <c r="E336" s="60"/>
      <c r="F336" s="60"/>
      <c r="G336" s="62">
        <f>G337</f>
        <v>237523079.69999999</v>
      </c>
      <c r="H336" s="62">
        <f>H337</f>
        <v>53343629</v>
      </c>
      <c r="I336" s="62">
        <f t="shared" si="31"/>
        <v>22.458292923523423</v>
      </c>
      <c r="J336" s="46"/>
      <c r="K336" s="145"/>
      <c r="L336" s="5"/>
    </row>
    <row r="337" spans="1:12" ht="42.75">
      <c r="A337" s="80" t="s">
        <v>279</v>
      </c>
      <c r="B337" s="64" t="s">
        <v>171</v>
      </c>
      <c r="C337" s="67" t="s">
        <v>564</v>
      </c>
      <c r="D337" s="63" t="s">
        <v>242</v>
      </c>
      <c r="E337" s="63" t="s">
        <v>456</v>
      </c>
      <c r="F337" s="60"/>
      <c r="G337" s="65">
        <f>G338+G367</f>
        <v>237523079.69999999</v>
      </c>
      <c r="H337" s="65">
        <f>H338+H367</f>
        <v>53343629</v>
      </c>
      <c r="I337" s="65">
        <f t="shared" si="31"/>
        <v>22.458292923523423</v>
      </c>
    </row>
    <row r="338" spans="1:12" ht="47.25" customHeight="1">
      <c r="A338" s="80" t="s">
        <v>281</v>
      </c>
      <c r="B338" s="64" t="s">
        <v>249</v>
      </c>
      <c r="C338" s="67" t="s">
        <v>564</v>
      </c>
      <c r="D338" s="63" t="s">
        <v>242</v>
      </c>
      <c r="E338" s="63" t="s">
        <v>461</v>
      </c>
      <c r="F338" s="60"/>
      <c r="G338" s="65">
        <f>G339+G342+G349+G358+G352+G355+G361+G364</f>
        <v>208820849.69999999</v>
      </c>
      <c r="H338" s="65">
        <f>H339+H342+H349+H358+H352+H355+H361+H364</f>
        <v>53343629</v>
      </c>
      <c r="I338" s="65">
        <f t="shared" si="31"/>
        <v>25.545164228876327</v>
      </c>
    </row>
    <row r="339" spans="1:12" ht="71.25" customHeight="1">
      <c r="A339" s="80" t="s">
        <v>282</v>
      </c>
      <c r="B339" s="64" t="s">
        <v>250</v>
      </c>
      <c r="C339" s="67" t="s">
        <v>564</v>
      </c>
      <c r="D339" s="63" t="s">
        <v>242</v>
      </c>
      <c r="E339" s="63" t="s">
        <v>462</v>
      </c>
      <c r="F339" s="63"/>
      <c r="G339" s="105">
        <f>SUM(G340:G341)</f>
        <v>53161977</v>
      </c>
      <c r="H339" s="105">
        <f t="shared" ref="H339" si="34">SUM(H340:H341)</f>
        <v>13183954</v>
      </c>
      <c r="I339" s="65">
        <f t="shared" si="31"/>
        <v>24.799593137779656</v>
      </c>
    </row>
    <row r="340" spans="1:12" ht="33" customHeight="1">
      <c r="A340" s="80" t="s">
        <v>283</v>
      </c>
      <c r="B340" s="64" t="s">
        <v>118</v>
      </c>
      <c r="C340" s="67" t="s">
        <v>564</v>
      </c>
      <c r="D340" s="63" t="s">
        <v>242</v>
      </c>
      <c r="E340" s="63" t="s">
        <v>462</v>
      </c>
      <c r="F340" s="63" t="s">
        <v>117</v>
      </c>
      <c r="G340" s="167">
        <v>19113285</v>
      </c>
      <c r="H340" s="167">
        <v>4313600</v>
      </c>
      <c r="I340" s="65">
        <f t="shared" si="31"/>
        <v>22.568595612946702</v>
      </c>
    </row>
    <row r="341" spans="1:12" ht="21.75" customHeight="1">
      <c r="A341" s="80" t="s">
        <v>988</v>
      </c>
      <c r="B341" s="64" t="s">
        <v>252</v>
      </c>
      <c r="C341" s="67" t="s">
        <v>564</v>
      </c>
      <c r="D341" s="63" t="s">
        <v>242</v>
      </c>
      <c r="E341" s="63" t="s">
        <v>462</v>
      </c>
      <c r="F341" s="63" t="s">
        <v>251</v>
      </c>
      <c r="G341" s="167">
        <v>34048692</v>
      </c>
      <c r="H341" s="167">
        <v>8870354</v>
      </c>
      <c r="I341" s="65">
        <f t="shared" si="31"/>
        <v>26.051966988922803</v>
      </c>
    </row>
    <row r="342" spans="1:12" ht="128.25" customHeight="1">
      <c r="A342" s="80" t="s">
        <v>989</v>
      </c>
      <c r="B342" s="64" t="s">
        <v>253</v>
      </c>
      <c r="C342" s="67" t="s">
        <v>564</v>
      </c>
      <c r="D342" s="63" t="s">
        <v>242</v>
      </c>
      <c r="E342" s="63" t="s">
        <v>185</v>
      </c>
      <c r="F342" s="63"/>
      <c r="G342" s="105">
        <f>G343+G346</f>
        <v>123314000</v>
      </c>
      <c r="H342" s="105">
        <f t="shared" ref="H342" si="35">H343+H346</f>
        <v>30501000</v>
      </c>
      <c r="I342" s="65">
        <f t="shared" si="31"/>
        <v>24.73441782765947</v>
      </c>
    </row>
    <row r="343" spans="1:12" ht="162.75" customHeight="1">
      <c r="A343" s="80" t="s">
        <v>990</v>
      </c>
      <c r="B343" s="64" t="s">
        <v>254</v>
      </c>
      <c r="C343" s="67" t="s">
        <v>564</v>
      </c>
      <c r="D343" s="63" t="s">
        <v>242</v>
      </c>
      <c r="E343" s="63" t="s">
        <v>164</v>
      </c>
      <c r="F343" s="63"/>
      <c r="G343" s="105">
        <f>SUM(G344:G345)</f>
        <v>116510000</v>
      </c>
      <c r="H343" s="105">
        <f t="shared" ref="H343" si="36">SUM(H344:H345)</f>
        <v>28800000</v>
      </c>
      <c r="I343" s="65">
        <f t="shared" si="31"/>
        <v>24.718908248219037</v>
      </c>
    </row>
    <row r="344" spans="1:12" ht="24" customHeight="1">
      <c r="A344" s="80" t="s">
        <v>991</v>
      </c>
      <c r="B344" s="64" t="s">
        <v>118</v>
      </c>
      <c r="C344" s="67" t="s">
        <v>564</v>
      </c>
      <c r="D344" s="63" t="s">
        <v>242</v>
      </c>
      <c r="E344" s="63" t="s">
        <v>164</v>
      </c>
      <c r="F344" s="63" t="s">
        <v>117</v>
      </c>
      <c r="G344" s="167">
        <v>42149014</v>
      </c>
      <c r="H344" s="167">
        <v>10412000</v>
      </c>
      <c r="I344" s="65">
        <f t="shared" si="31"/>
        <v>24.70283171985945</v>
      </c>
    </row>
    <row r="345" spans="1:12" ht="25.5" customHeight="1">
      <c r="A345" s="80" t="s">
        <v>992</v>
      </c>
      <c r="B345" s="64" t="s">
        <v>252</v>
      </c>
      <c r="C345" s="67" t="s">
        <v>564</v>
      </c>
      <c r="D345" s="63" t="s">
        <v>242</v>
      </c>
      <c r="E345" s="63" t="s">
        <v>164</v>
      </c>
      <c r="F345" s="63" t="s">
        <v>251</v>
      </c>
      <c r="G345" s="167">
        <v>74360986</v>
      </c>
      <c r="H345" s="167">
        <v>18388000</v>
      </c>
      <c r="I345" s="65">
        <f t="shared" si="31"/>
        <v>24.728020685470739</v>
      </c>
    </row>
    <row r="346" spans="1:12" ht="171" customHeight="1">
      <c r="A346" s="80" t="s">
        <v>285</v>
      </c>
      <c r="B346" s="64" t="s">
        <v>258</v>
      </c>
      <c r="C346" s="67" t="s">
        <v>564</v>
      </c>
      <c r="D346" s="63" t="s">
        <v>242</v>
      </c>
      <c r="E346" s="63" t="s">
        <v>152</v>
      </c>
      <c r="F346" s="63"/>
      <c r="G346" s="105">
        <f>SUM(G347:G348)</f>
        <v>6804000</v>
      </c>
      <c r="H346" s="105">
        <f t="shared" ref="H346" si="37">SUM(H347:H348)</f>
        <v>1701000</v>
      </c>
      <c r="I346" s="65">
        <f t="shared" si="31"/>
        <v>25</v>
      </c>
    </row>
    <row r="347" spans="1:12" s="10" customFormat="1" ht="21.75" customHeight="1">
      <c r="A347" s="80" t="s">
        <v>287</v>
      </c>
      <c r="B347" s="64" t="s">
        <v>118</v>
      </c>
      <c r="C347" s="67" t="s">
        <v>564</v>
      </c>
      <c r="D347" s="63" t="s">
        <v>242</v>
      </c>
      <c r="E347" s="63" t="s">
        <v>152</v>
      </c>
      <c r="F347" s="63" t="s">
        <v>117</v>
      </c>
      <c r="G347" s="167">
        <v>2502879</v>
      </c>
      <c r="H347" s="167">
        <v>620000</v>
      </c>
      <c r="I347" s="65">
        <f t="shared" si="31"/>
        <v>24.771473171495707</v>
      </c>
      <c r="J347" s="32"/>
      <c r="K347" s="145"/>
      <c r="L347" s="5"/>
    </row>
    <row r="348" spans="1:12" s="10" customFormat="1" ht="30.75" customHeight="1">
      <c r="A348" s="80" t="s">
        <v>288</v>
      </c>
      <c r="B348" s="64" t="s">
        <v>252</v>
      </c>
      <c r="C348" s="67" t="s">
        <v>564</v>
      </c>
      <c r="D348" s="63" t="s">
        <v>242</v>
      </c>
      <c r="E348" s="63" t="s">
        <v>152</v>
      </c>
      <c r="F348" s="63" t="s">
        <v>251</v>
      </c>
      <c r="G348" s="167">
        <v>4301121</v>
      </c>
      <c r="H348" s="167">
        <v>1081000</v>
      </c>
      <c r="I348" s="65">
        <f t="shared" si="31"/>
        <v>25.132982773560659</v>
      </c>
      <c r="J348" s="32"/>
      <c r="K348" s="145"/>
      <c r="L348" s="5"/>
    </row>
    <row r="349" spans="1:12" s="10" customFormat="1" ht="66" customHeight="1">
      <c r="A349" s="80" t="s">
        <v>289</v>
      </c>
      <c r="B349" s="64" t="s">
        <v>839</v>
      </c>
      <c r="C349" s="67" t="s">
        <v>564</v>
      </c>
      <c r="D349" s="63" t="s">
        <v>242</v>
      </c>
      <c r="E349" s="63" t="s">
        <v>840</v>
      </c>
      <c r="F349" s="63"/>
      <c r="G349" s="65">
        <f>G350+G351</f>
        <v>170000</v>
      </c>
      <c r="H349" s="65">
        <f t="shared" ref="H349" si="38">H350+H351</f>
        <v>0</v>
      </c>
      <c r="I349" s="65">
        <f t="shared" si="31"/>
        <v>0</v>
      </c>
      <c r="J349" s="32"/>
      <c r="K349" s="145"/>
      <c r="L349" s="5"/>
    </row>
    <row r="350" spans="1:12" s="10" customFormat="1" ht="42" customHeight="1">
      <c r="A350" s="80" t="s">
        <v>291</v>
      </c>
      <c r="B350" s="64" t="s">
        <v>118</v>
      </c>
      <c r="C350" s="67" t="s">
        <v>564</v>
      </c>
      <c r="D350" s="63" t="s">
        <v>242</v>
      </c>
      <c r="E350" s="63" t="s">
        <v>840</v>
      </c>
      <c r="F350" s="63" t="s">
        <v>117</v>
      </c>
      <c r="G350" s="167">
        <v>120000</v>
      </c>
      <c r="H350" s="167">
        <v>0</v>
      </c>
      <c r="I350" s="65">
        <f t="shared" si="31"/>
        <v>0</v>
      </c>
      <c r="J350" s="32"/>
      <c r="K350" s="145"/>
      <c r="L350" s="5"/>
    </row>
    <row r="351" spans="1:12" s="10" customFormat="1" ht="36.75" customHeight="1">
      <c r="A351" s="80" t="s">
        <v>292</v>
      </c>
      <c r="B351" s="64" t="s">
        <v>252</v>
      </c>
      <c r="C351" s="67" t="s">
        <v>564</v>
      </c>
      <c r="D351" s="63" t="s">
        <v>242</v>
      </c>
      <c r="E351" s="63" t="s">
        <v>840</v>
      </c>
      <c r="F351" s="63" t="s">
        <v>251</v>
      </c>
      <c r="G351" s="167">
        <v>50000</v>
      </c>
      <c r="H351" s="167">
        <v>0</v>
      </c>
      <c r="I351" s="65">
        <f t="shared" si="31"/>
        <v>0</v>
      </c>
      <c r="J351" s="32"/>
      <c r="K351" s="145"/>
      <c r="L351" s="5"/>
    </row>
    <row r="352" spans="1:12" s="10" customFormat="1" ht="52.5" customHeight="1">
      <c r="A352" s="80" t="s">
        <v>293</v>
      </c>
      <c r="B352" s="64" t="s">
        <v>859</v>
      </c>
      <c r="C352" s="67" t="s">
        <v>564</v>
      </c>
      <c r="D352" s="63" t="s">
        <v>242</v>
      </c>
      <c r="E352" s="63" t="s">
        <v>860</v>
      </c>
      <c r="F352" s="63"/>
      <c r="G352" s="65">
        <f>SUM(G353:G354)</f>
        <v>12777172.699999999</v>
      </c>
      <c r="H352" s="65">
        <f t="shared" ref="H352" si="39">SUM(H353:H354)</f>
        <v>6306600</v>
      </c>
      <c r="I352" s="65">
        <f t="shared" si="31"/>
        <v>49.358337310412971</v>
      </c>
      <c r="J352" s="32"/>
      <c r="K352" s="145"/>
      <c r="L352" s="5"/>
    </row>
    <row r="353" spans="1:12" s="10" customFormat="1" ht="32.25" customHeight="1">
      <c r="A353" s="80" t="s">
        <v>294</v>
      </c>
      <c r="B353" s="64" t="s">
        <v>118</v>
      </c>
      <c r="C353" s="67" t="s">
        <v>564</v>
      </c>
      <c r="D353" s="63" t="s">
        <v>242</v>
      </c>
      <c r="E353" s="63" t="s">
        <v>860</v>
      </c>
      <c r="F353" s="63" t="s">
        <v>117</v>
      </c>
      <c r="G353" s="167">
        <v>5668627</v>
      </c>
      <c r="H353" s="167">
        <v>2322000</v>
      </c>
      <c r="I353" s="65">
        <f t="shared" si="31"/>
        <v>40.962300041967836</v>
      </c>
      <c r="J353" s="32"/>
      <c r="K353" s="145"/>
      <c r="L353" s="5"/>
    </row>
    <row r="354" spans="1:12" s="10" customFormat="1" ht="33" customHeight="1">
      <c r="A354" s="80" t="s">
        <v>371</v>
      </c>
      <c r="B354" s="64" t="s">
        <v>252</v>
      </c>
      <c r="C354" s="67" t="s">
        <v>564</v>
      </c>
      <c r="D354" s="63" t="s">
        <v>242</v>
      </c>
      <c r="E354" s="63" t="s">
        <v>860</v>
      </c>
      <c r="F354" s="63" t="s">
        <v>251</v>
      </c>
      <c r="G354" s="167">
        <v>7108545.7000000002</v>
      </c>
      <c r="H354" s="167">
        <v>3984600</v>
      </c>
      <c r="I354" s="65">
        <f t="shared" si="31"/>
        <v>56.053659470740968</v>
      </c>
      <c r="J354" s="32"/>
      <c r="K354" s="145"/>
      <c r="L354" s="5"/>
    </row>
    <row r="355" spans="1:12" s="10" customFormat="1" ht="63.75" customHeight="1">
      <c r="A355" s="80" t="s">
        <v>372</v>
      </c>
      <c r="B355" s="64" t="s">
        <v>861</v>
      </c>
      <c r="C355" s="67" t="s">
        <v>564</v>
      </c>
      <c r="D355" s="63" t="s">
        <v>242</v>
      </c>
      <c r="E355" s="63" t="s">
        <v>862</v>
      </c>
      <c r="F355" s="63"/>
      <c r="G355" s="65">
        <f>G356+G357</f>
        <v>10847700</v>
      </c>
      <c r="H355" s="65">
        <f t="shared" ref="H355" si="40">H356+H357</f>
        <v>1330075</v>
      </c>
      <c r="I355" s="65">
        <f t="shared" si="31"/>
        <v>12.261354941600523</v>
      </c>
      <c r="J355" s="32"/>
      <c r="K355" s="145"/>
      <c r="L355" s="5"/>
    </row>
    <row r="356" spans="1:12" s="10" customFormat="1" ht="28.5" customHeight="1">
      <c r="A356" s="80" t="s">
        <v>993</v>
      </c>
      <c r="B356" s="64" t="s">
        <v>118</v>
      </c>
      <c r="C356" s="67" t="s">
        <v>564</v>
      </c>
      <c r="D356" s="63" t="s">
        <v>242</v>
      </c>
      <c r="E356" s="63" t="s">
        <v>862</v>
      </c>
      <c r="F356" s="63" t="s">
        <v>117</v>
      </c>
      <c r="G356" s="167">
        <v>3886995</v>
      </c>
      <c r="H356" s="167">
        <v>570000</v>
      </c>
      <c r="I356" s="65">
        <f t="shared" si="31"/>
        <v>14.664284363627944</v>
      </c>
      <c r="J356" s="32"/>
      <c r="K356" s="145"/>
      <c r="L356" s="5"/>
    </row>
    <row r="357" spans="1:12" s="10" customFormat="1" ht="27.75" customHeight="1">
      <c r="A357" s="80" t="s">
        <v>994</v>
      </c>
      <c r="B357" s="64" t="s">
        <v>252</v>
      </c>
      <c r="C357" s="67" t="s">
        <v>564</v>
      </c>
      <c r="D357" s="63" t="s">
        <v>242</v>
      </c>
      <c r="E357" s="63" t="s">
        <v>862</v>
      </c>
      <c r="F357" s="63" t="s">
        <v>251</v>
      </c>
      <c r="G357" s="167">
        <v>6960705</v>
      </c>
      <c r="H357" s="167">
        <v>760075</v>
      </c>
      <c r="I357" s="65">
        <f t="shared" si="31"/>
        <v>10.919511744859177</v>
      </c>
      <c r="J357" s="32"/>
      <c r="K357" s="145"/>
      <c r="L357" s="5"/>
    </row>
    <row r="358" spans="1:12" s="10" customFormat="1" ht="50.25" customHeight="1">
      <c r="A358" s="80" t="s">
        <v>296</v>
      </c>
      <c r="B358" s="64" t="s">
        <v>853</v>
      </c>
      <c r="C358" s="67" t="s">
        <v>564</v>
      </c>
      <c r="D358" s="63" t="s">
        <v>242</v>
      </c>
      <c r="E358" s="63" t="s">
        <v>1093</v>
      </c>
      <c r="F358" s="63"/>
      <c r="G358" s="105">
        <f>SUM(G359:G360)</f>
        <v>8085000</v>
      </c>
      <c r="H358" s="105">
        <f t="shared" ref="H358" si="41">SUM(H359:H360)</f>
        <v>2022000</v>
      </c>
      <c r="I358" s="65">
        <f t="shared" si="31"/>
        <v>25.009276437847866</v>
      </c>
      <c r="J358" s="32"/>
      <c r="K358" s="145"/>
      <c r="L358" s="5"/>
    </row>
    <row r="359" spans="1:12" s="10" customFormat="1" ht="24.75" customHeight="1">
      <c r="A359" s="80" t="s">
        <v>995</v>
      </c>
      <c r="B359" s="64" t="s">
        <v>118</v>
      </c>
      <c r="C359" s="67" t="s">
        <v>564</v>
      </c>
      <c r="D359" s="63" t="s">
        <v>242</v>
      </c>
      <c r="E359" s="63" t="s">
        <v>1093</v>
      </c>
      <c r="F359" s="63" t="s">
        <v>117</v>
      </c>
      <c r="G359" s="167">
        <v>3323168</v>
      </c>
      <c r="H359" s="167">
        <v>830800</v>
      </c>
      <c r="I359" s="65">
        <f t="shared" si="31"/>
        <v>25.000240734142842</v>
      </c>
      <c r="J359" s="32"/>
      <c r="K359" s="145"/>
      <c r="L359" s="5"/>
    </row>
    <row r="360" spans="1:12" s="10" customFormat="1" ht="25.5" customHeight="1">
      <c r="A360" s="80" t="s">
        <v>996</v>
      </c>
      <c r="B360" s="64" t="s">
        <v>252</v>
      </c>
      <c r="C360" s="67" t="s">
        <v>564</v>
      </c>
      <c r="D360" s="63" t="s">
        <v>242</v>
      </c>
      <c r="E360" s="63" t="s">
        <v>1093</v>
      </c>
      <c r="F360" s="63" t="s">
        <v>251</v>
      </c>
      <c r="G360" s="167">
        <v>4761832</v>
      </c>
      <c r="H360" s="167">
        <v>1191200</v>
      </c>
      <c r="I360" s="65">
        <f t="shared" si="31"/>
        <v>25.015582238096602</v>
      </c>
      <c r="J360" s="32"/>
      <c r="K360" s="145"/>
      <c r="L360" s="5"/>
    </row>
    <row r="361" spans="1:12" s="10" customFormat="1" ht="48.75" customHeight="1">
      <c r="A361" s="80" t="s">
        <v>997</v>
      </c>
      <c r="B361" s="64" t="s">
        <v>1063</v>
      </c>
      <c r="C361" s="67" t="s">
        <v>564</v>
      </c>
      <c r="D361" s="63" t="s">
        <v>242</v>
      </c>
      <c r="E361" s="63" t="s">
        <v>1062</v>
      </c>
      <c r="F361" s="63"/>
      <c r="G361" s="65">
        <f>G362+G363</f>
        <v>346500</v>
      </c>
      <c r="H361" s="65">
        <f t="shared" ref="H361" si="42">H362+H363</f>
        <v>0</v>
      </c>
      <c r="I361" s="65">
        <f t="shared" si="31"/>
        <v>0</v>
      </c>
      <c r="J361" s="32"/>
      <c r="K361" s="145"/>
      <c r="L361" s="5"/>
    </row>
    <row r="362" spans="1:12" s="10" customFormat="1" ht="25.5" customHeight="1">
      <c r="A362" s="80" t="s">
        <v>998</v>
      </c>
      <c r="B362" s="64" t="s">
        <v>118</v>
      </c>
      <c r="C362" s="67" t="s">
        <v>564</v>
      </c>
      <c r="D362" s="63" t="s">
        <v>242</v>
      </c>
      <c r="E362" s="63" t="s">
        <v>1062</v>
      </c>
      <c r="F362" s="63" t="s">
        <v>117</v>
      </c>
      <c r="G362" s="167">
        <v>241000</v>
      </c>
      <c r="H362" s="167">
        <v>0</v>
      </c>
      <c r="I362" s="65">
        <f t="shared" si="31"/>
        <v>0</v>
      </c>
      <c r="J362" s="32"/>
      <c r="K362" s="145"/>
      <c r="L362" s="5"/>
    </row>
    <row r="363" spans="1:12" s="10" customFormat="1" ht="25.5" customHeight="1">
      <c r="A363" s="80" t="s">
        <v>999</v>
      </c>
      <c r="B363" s="64" t="s">
        <v>252</v>
      </c>
      <c r="C363" s="67" t="s">
        <v>564</v>
      </c>
      <c r="D363" s="63" t="s">
        <v>242</v>
      </c>
      <c r="E363" s="63" t="s">
        <v>1062</v>
      </c>
      <c r="F363" s="63" t="s">
        <v>251</v>
      </c>
      <c r="G363" s="167">
        <v>105500</v>
      </c>
      <c r="H363" s="167">
        <v>0</v>
      </c>
      <c r="I363" s="65">
        <f t="shared" si="31"/>
        <v>0</v>
      </c>
      <c r="J363" s="32"/>
      <c r="K363" s="145"/>
      <c r="L363" s="5"/>
    </row>
    <row r="364" spans="1:12" s="10" customFormat="1" ht="49.5" customHeight="1">
      <c r="A364" s="80" t="s">
        <v>1000</v>
      </c>
      <c r="B364" s="64" t="s">
        <v>1061</v>
      </c>
      <c r="C364" s="67" t="s">
        <v>564</v>
      </c>
      <c r="D364" s="63" t="s">
        <v>242</v>
      </c>
      <c r="E364" s="63" t="s">
        <v>1060</v>
      </c>
      <c r="F364" s="63"/>
      <c r="G364" s="65">
        <f t="shared" ref="G364:H364" si="43">G365+G366</f>
        <v>118500</v>
      </c>
      <c r="H364" s="65">
        <f t="shared" si="43"/>
        <v>0</v>
      </c>
      <c r="I364" s="65">
        <f t="shared" si="31"/>
        <v>0</v>
      </c>
      <c r="J364" s="32"/>
      <c r="K364" s="145"/>
      <c r="L364" s="5"/>
    </row>
    <row r="365" spans="1:12" s="10" customFormat="1" ht="25.5" customHeight="1">
      <c r="A365" s="80" t="s">
        <v>1001</v>
      </c>
      <c r="B365" s="64" t="s">
        <v>118</v>
      </c>
      <c r="C365" s="67" t="s">
        <v>564</v>
      </c>
      <c r="D365" s="63" t="s">
        <v>242</v>
      </c>
      <c r="E365" s="63" t="s">
        <v>1060</v>
      </c>
      <c r="F365" s="63" t="s">
        <v>117</v>
      </c>
      <c r="G365" s="65">
        <v>79000</v>
      </c>
      <c r="H365" s="65">
        <v>0</v>
      </c>
      <c r="I365" s="65">
        <f t="shared" si="31"/>
        <v>0</v>
      </c>
      <c r="J365" s="32"/>
      <c r="K365" s="145"/>
      <c r="L365" s="5"/>
    </row>
    <row r="366" spans="1:12" s="10" customFormat="1" ht="25.5" customHeight="1">
      <c r="A366" s="80" t="s">
        <v>1002</v>
      </c>
      <c r="B366" s="64" t="s">
        <v>252</v>
      </c>
      <c r="C366" s="67" t="s">
        <v>564</v>
      </c>
      <c r="D366" s="63" t="s">
        <v>242</v>
      </c>
      <c r="E366" s="63" t="s">
        <v>1060</v>
      </c>
      <c r="F366" s="63" t="s">
        <v>251</v>
      </c>
      <c r="G366" s="65">
        <v>39500</v>
      </c>
      <c r="H366" s="65">
        <v>0</v>
      </c>
      <c r="I366" s="65">
        <f t="shared" si="31"/>
        <v>0</v>
      </c>
      <c r="J366" s="32"/>
      <c r="K366" s="145"/>
      <c r="L366" s="5"/>
    </row>
    <row r="367" spans="1:12" ht="57.75" customHeight="1">
      <c r="A367" s="80" t="s">
        <v>300</v>
      </c>
      <c r="B367" s="64" t="s">
        <v>237</v>
      </c>
      <c r="C367" s="67" t="s">
        <v>564</v>
      </c>
      <c r="D367" s="63" t="s">
        <v>242</v>
      </c>
      <c r="E367" s="63" t="s">
        <v>465</v>
      </c>
      <c r="F367" s="63"/>
      <c r="G367" s="65">
        <f>G368</f>
        <v>28702230</v>
      </c>
      <c r="H367" s="65">
        <f t="shared" ref="H367:H368" si="44">H368</f>
        <v>0</v>
      </c>
      <c r="I367" s="65">
        <f t="shared" si="31"/>
        <v>0</v>
      </c>
    </row>
    <row r="368" spans="1:12" ht="82.5" customHeight="1">
      <c r="A368" s="80" t="s">
        <v>749</v>
      </c>
      <c r="B368" s="64" t="s">
        <v>898</v>
      </c>
      <c r="C368" s="67" t="s">
        <v>564</v>
      </c>
      <c r="D368" s="63" t="s">
        <v>242</v>
      </c>
      <c r="E368" s="63" t="s">
        <v>899</v>
      </c>
      <c r="F368" s="63"/>
      <c r="G368" s="65">
        <f>G369</f>
        <v>28702230</v>
      </c>
      <c r="H368" s="65">
        <f t="shared" si="44"/>
        <v>0</v>
      </c>
      <c r="I368" s="65">
        <f t="shared" si="31"/>
        <v>0</v>
      </c>
    </row>
    <row r="369" spans="1:11" ht="31.5" customHeight="1">
      <c r="A369" s="80" t="s">
        <v>301</v>
      </c>
      <c r="B369" s="64" t="s">
        <v>252</v>
      </c>
      <c r="C369" s="67" t="s">
        <v>564</v>
      </c>
      <c r="D369" s="63" t="s">
        <v>242</v>
      </c>
      <c r="E369" s="63" t="s">
        <v>899</v>
      </c>
      <c r="F369" s="63" t="s">
        <v>251</v>
      </c>
      <c r="G369" s="167">
        <v>28702230</v>
      </c>
      <c r="H369" s="167">
        <v>0</v>
      </c>
      <c r="I369" s="65">
        <f t="shared" si="31"/>
        <v>0</v>
      </c>
    </row>
    <row r="370" spans="1:11" ht="32.25" customHeight="1">
      <c r="A370" s="80" t="s">
        <v>302</v>
      </c>
      <c r="B370" s="61" t="s">
        <v>360</v>
      </c>
      <c r="C370" s="70" t="s">
        <v>564</v>
      </c>
      <c r="D370" s="60" t="s">
        <v>359</v>
      </c>
      <c r="E370" s="60"/>
      <c r="F370" s="60"/>
      <c r="G370" s="62">
        <f>G371</f>
        <v>35323299</v>
      </c>
      <c r="H370" s="62">
        <f t="shared" ref="H370" si="45">H371</f>
        <v>9117140</v>
      </c>
      <c r="I370" s="62">
        <f t="shared" si="31"/>
        <v>25.810556369607497</v>
      </c>
    </row>
    <row r="371" spans="1:11" ht="54" customHeight="1">
      <c r="A371" s="80" t="s">
        <v>303</v>
      </c>
      <c r="B371" s="64" t="s">
        <v>171</v>
      </c>
      <c r="C371" s="67" t="s">
        <v>564</v>
      </c>
      <c r="D371" s="63" t="s">
        <v>359</v>
      </c>
      <c r="E371" s="63" t="s">
        <v>456</v>
      </c>
      <c r="F371" s="63"/>
      <c r="G371" s="65">
        <f>G372+G375</f>
        <v>35323299</v>
      </c>
      <c r="H371" s="65">
        <f t="shared" ref="H371" si="46">H372+H375</f>
        <v>9117140</v>
      </c>
      <c r="I371" s="65">
        <f t="shared" si="31"/>
        <v>25.810556369607497</v>
      </c>
    </row>
    <row r="372" spans="1:11" ht="32.25" customHeight="1">
      <c r="A372" s="80" t="s">
        <v>304</v>
      </c>
      <c r="B372" s="64" t="s">
        <v>249</v>
      </c>
      <c r="C372" s="67" t="s">
        <v>564</v>
      </c>
      <c r="D372" s="63" t="s">
        <v>359</v>
      </c>
      <c r="E372" s="63" t="s">
        <v>461</v>
      </c>
      <c r="F372" s="63"/>
      <c r="G372" s="105">
        <f>G373</f>
        <v>16483356</v>
      </c>
      <c r="H372" s="105">
        <f t="shared" ref="H372" si="47">H373</f>
        <v>4081240</v>
      </c>
      <c r="I372" s="65">
        <f t="shared" si="31"/>
        <v>24.75976372772632</v>
      </c>
    </row>
    <row r="373" spans="1:11" ht="50.25" customHeight="1">
      <c r="A373" s="80" t="s">
        <v>1003</v>
      </c>
      <c r="B373" s="64" t="s">
        <v>250</v>
      </c>
      <c r="C373" s="67" t="s">
        <v>564</v>
      </c>
      <c r="D373" s="63" t="s">
        <v>359</v>
      </c>
      <c r="E373" s="63" t="s">
        <v>462</v>
      </c>
      <c r="F373" s="63"/>
      <c r="G373" s="105">
        <f t="shared" ref="G373:H373" si="48">G374</f>
        <v>16483356</v>
      </c>
      <c r="H373" s="105">
        <f t="shared" si="48"/>
        <v>4081240</v>
      </c>
      <c r="I373" s="65">
        <f t="shared" si="31"/>
        <v>24.75976372772632</v>
      </c>
    </row>
    <row r="374" spans="1:11" ht="22.5" customHeight="1">
      <c r="A374" s="80" t="s">
        <v>305</v>
      </c>
      <c r="B374" s="64" t="s">
        <v>252</v>
      </c>
      <c r="C374" s="67" t="s">
        <v>564</v>
      </c>
      <c r="D374" s="63" t="s">
        <v>359</v>
      </c>
      <c r="E374" s="63" t="s">
        <v>462</v>
      </c>
      <c r="F374" s="63" t="s">
        <v>251</v>
      </c>
      <c r="G374" s="167">
        <v>16483356</v>
      </c>
      <c r="H374" s="167">
        <v>4081240</v>
      </c>
      <c r="I374" s="65">
        <f t="shared" si="31"/>
        <v>24.75976372772632</v>
      </c>
    </row>
    <row r="375" spans="1:11" ht="51" customHeight="1">
      <c r="A375" s="80" t="s">
        <v>306</v>
      </c>
      <c r="B375" s="64" t="s">
        <v>189</v>
      </c>
      <c r="C375" s="67" t="s">
        <v>564</v>
      </c>
      <c r="D375" s="63" t="s">
        <v>359</v>
      </c>
      <c r="E375" s="63" t="s">
        <v>463</v>
      </c>
      <c r="F375" s="63"/>
      <c r="G375" s="105">
        <f>G376+G378</f>
        <v>18839943</v>
      </c>
      <c r="H375" s="105">
        <f>H376+H378</f>
        <v>5035900</v>
      </c>
      <c r="I375" s="65">
        <f t="shared" si="31"/>
        <v>26.729911019369858</v>
      </c>
      <c r="K375" s="160"/>
    </row>
    <row r="376" spans="1:11" ht="60.75" customHeight="1">
      <c r="A376" s="80" t="s">
        <v>307</v>
      </c>
      <c r="B376" s="64" t="s">
        <v>264</v>
      </c>
      <c r="C376" s="67" t="s">
        <v>564</v>
      </c>
      <c r="D376" s="63" t="s">
        <v>359</v>
      </c>
      <c r="E376" s="63" t="s">
        <v>464</v>
      </c>
      <c r="F376" s="63"/>
      <c r="G376" s="105">
        <f t="shared" ref="G376:H376" si="49">G377</f>
        <v>17452343</v>
      </c>
      <c r="H376" s="105">
        <f t="shared" si="49"/>
        <v>4689000</v>
      </c>
      <c r="I376" s="65">
        <f t="shared" si="31"/>
        <v>26.867452696752519</v>
      </c>
    </row>
    <row r="377" spans="1:11" ht="19.5" customHeight="1">
      <c r="A377" s="80" t="s">
        <v>308</v>
      </c>
      <c r="B377" s="64" t="s">
        <v>118</v>
      </c>
      <c r="C377" s="67" t="s">
        <v>564</v>
      </c>
      <c r="D377" s="63" t="s">
        <v>359</v>
      </c>
      <c r="E377" s="63" t="s">
        <v>464</v>
      </c>
      <c r="F377" s="63" t="s">
        <v>117</v>
      </c>
      <c r="G377" s="167">
        <v>17452343</v>
      </c>
      <c r="H377" s="167">
        <v>4689000</v>
      </c>
      <c r="I377" s="65">
        <f t="shared" si="31"/>
        <v>26.867452696752519</v>
      </c>
      <c r="J377" s="5"/>
    </row>
    <row r="378" spans="1:11" ht="138" customHeight="1">
      <c r="A378" s="80" t="s">
        <v>309</v>
      </c>
      <c r="B378" s="64" t="s">
        <v>916</v>
      </c>
      <c r="C378" s="67" t="s">
        <v>564</v>
      </c>
      <c r="D378" s="63" t="s">
        <v>359</v>
      </c>
      <c r="E378" s="63" t="s">
        <v>915</v>
      </c>
      <c r="F378" s="63"/>
      <c r="G378" s="105">
        <f>G379</f>
        <v>1387600</v>
      </c>
      <c r="H378" s="105">
        <f t="shared" ref="H378" si="50">H379</f>
        <v>346900</v>
      </c>
      <c r="I378" s="65">
        <f t="shared" si="31"/>
        <v>25</v>
      </c>
      <c r="J378" s="5"/>
    </row>
    <row r="379" spans="1:11" ht="19.5" customHeight="1">
      <c r="A379" s="80" t="s">
        <v>310</v>
      </c>
      <c r="B379" s="64" t="s">
        <v>118</v>
      </c>
      <c r="C379" s="67" t="s">
        <v>564</v>
      </c>
      <c r="D379" s="63" t="s">
        <v>359</v>
      </c>
      <c r="E379" s="63" t="s">
        <v>915</v>
      </c>
      <c r="F379" s="63" t="s">
        <v>117</v>
      </c>
      <c r="G379" s="167">
        <v>1387600</v>
      </c>
      <c r="H379" s="167">
        <v>346900</v>
      </c>
      <c r="I379" s="65">
        <f t="shared" si="31"/>
        <v>25</v>
      </c>
      <c r="J379" s="5"/>
    </row>
    <row r="380" spans="1:11" ht="19.5" customHeight="1">
      <c r="A380" s="80" t="s">
        <v>311</v>
      </c>
      <c r="B380" s="61" t="s">
        <v>298</v>
      </c>
      <c r="C380" s="70" t="s">
        <v>564</v>
      </c>
      <c r="D380" s="60" t="s">
        <v>297</v>
      </c>
      <c r="E380" s="60"/>
      <c r="F380" s="60"/>
      <c r="G380" s="62">
        <f>G381</f>
        <v>40269931.920000002</v>
      </c>
      <c r="H380" s="62">
        <f t="shared" ref="H380" si="51">H381</f>
        <v>6332204.9000000004</v>
      </c>
      <c r="I380" s="62">
        <f t="shared" si="31"/>
        <v>15.724399317534282</v>
      </c>
      <c r="J380" s="30"/>
    </row>
    <row r="381" spans="1:11" ht="42.75">
      <c r="A381" s="80" t="s">
        <v>312</v>
      </c>
      <c r="B381" s="64" t="s">
        <v>171</v>
      </c>
      <c r="C381" s="67" t="s">
        <v>564</v>
      </c>
      <c r="D381" s="63" t="s">
        <v>297</v>
      </c>
      <c r="E381" s="63" t="s">
        <v>456</v>
      </c>
      <c r="F381" s="63"/>
      <c r="G381" s="65">
        <f>G402+G386+G382</f>
        <v>40269931.920000002</v>
      </c>
      <c r="H381" s="65">
        <f>H402+H386+H382</f>
        <v>6332204.9000000004</v>
      </c>
      <c r="I381" s="65">
        <f t="shared" si="31"/>
        <v>15.724399317534282</v>
      </c>
    </row>
    <row r="382" spans="1:11" ht="28.5">
      <c r="A382" s="80" t="s">
        <v>313</v>
      </c>
      <c r="B382" s="64" t="s">
        <v>249</v>
      </c>
      <c r="C382" s="67" t="s">
        <v>564</v>
      </c>
      <c r="D382" s="63" t="s">
        <v>297</v>
      </c>
      <c r="E382" s="63" t="s">
        <v>461</v>
      </c>
      <c r="F382" s="60"/>
      <c r="G382" s="65">
        <f>G383</f>
        <v>1373800</v>
      </c>
      <c r="H382" s="65">
        <f>H383</f>
        <v>228964.52000000002</v>
      </c>
      <c r="I382" s="65">
        <f t="shared" si="31"/>
        <v>16.666510409084292</v>
      </c>
    </row>
    <row r="383" spans="1:11" ht="83.25" customHeight="1">
      <c r="A383" s="80" t="s">
        <v>314</v>
      </c>
      <c r="B383" s="64" t="s">
        <v>1076</v>
      </c>
      <c r="C383" s="67" t="s">
        <v>564</v>
      </c>
      <c r="D383" s="63" t="s">
        <v>297</v>
      </c>
      <c r="E383" s="63" t="s">
        <v>1077</v>
      </c>
      <c r="F383" s="63"/>
      <c r="G383" s="65">
        <f>G384+G385</f>
        <v>1373800</v>
      </c>
      <c r="H383" s="65">
        <f>H384+H385</f>
        <v>228964.52000000002</v>
      </c>
      <c r="I383" s="65">
        <f t="shared" si="31"/>
        <v>16.666510409084292</v>
      </c>
    </row>
    <row r="384" spans="1:11" ht="19.5" customHeight="1">
      <c r="A384" s="80" t="s">
        <v>1161</v>
      </c>
      <c r="B384" s="64" t="s">
        <v>118</v>
      </c>
      <c r="C384" s="67" t="s">
        <v>564</v>
      </c>
      <c r="D384" s="63" t="s">
        <v>297</v>
      </c>
      <c r="E384" s="63" t="s">
        <v>1077</v>
      </c>
      <c r="F384" s="63" t="s">
        <v>117</v>
      </c>
      <c r="G384" s="167">
        <v>686900</v>
      </c>
      <c r="H384" s="167">
        <v>114480.52</v>
      </c>
      <c r="I384" s="65">
        <f t="shared" si="31"/>
        <v>16.666257097102928</v>
      </c>
    </row>
    <row r="385" spans="1:9" ht="19.5" customHeight="1">
      <c r="A385" s="80" t="s">
        <v>1162</v>
      </c>
      <c r="B385" s="64" t="s">
        <v>252</v>
      </c>
      <c r="C385" s="67" t="s">
        <v>564</v>
      </c>
      <c r="D385" s="63" t="s">
        <v>297</v>
      </c>
      <c r="E385" s="63" t="s">
        <v>1077</v>
      </c>
      <c r="F385" s="63" t="s">
        <v>251</v>
      </c>
      <c r="G385" s="167">
        <v>686900</v>
      </c>
      <c r="H385" s="167">
        <v>114484</v>
      </c>
      <c r="I385" s="65">
        <f t="shared" si="31"/>
        <v>16.666763721065657</v>
      </c>
    </row>
    <row r="386" spans="1:9" ht="28.5">
      <c r="A386" s="80" t="s">
        <v>317</v>
      </c>
      <c r="B386" s="64" t="s">
        <v>155</v>
      </c>
      <c r="C386" s="67" t="s">
        <v>564</v>
      </c>
      <c r="D386" s="63" t="s">
        <v>297</v>
      </c>
      <c r="E386" s="63" t="s">
        <v>460</v>
      </c>
      <c r="F386" s="63"/>
      <c r="G386" s="105">
        <f>G387+G397+G400+G391+G395</f>
        <v>16741693</v>
      </c>
      <c r="H386" s="105">
        <f t="shared" ref="H386" si="52">H387+H397+H400+H391</f>
        <v>2330945</v>
      </c>
      <c r="I386" s="65">
        <f t="shared" si="31"/>
        <v>13.922994526300297</v>
      </c>
    </row>
    <row r="387" spans="1:9" ht="57">
      <c r="A387" s="80" t="s">
        <v>320</v>
      </c>
      <c r="B387" s="68" t="s">
        <v>230</v>
      </c>
      <c r="C387" s="67" t="s">
        <v>564</v>
      </c>
      <c r="D387" s="63" t="s">
        <v>297</v>
      </c>
      <c r="E387" s="63" t="s">
        <v>361</v>
      </c>
      <c r="F387" s="63"/>
      <c r="G387" s="105">
        <f>G388+G389+G390</f>
        <v>6370600</v>
      </c>
      <c r="H387" s="105">
        <f>H388+H389+H390</f>
        <v>430945</v>
      </c>
      <c r="I387" s="65">
        <f t="shared" ref="I387:I450" si="53">H387/G387*100</f>
        <v>6.7645904624368187</v>
      </c>
    </row>
    <row r="388" spans="1:9" ht="36.75" customHeight="1">
      <c r="A388" s="80" t="s">
        <v>321</v>
      </c>
      <c r="B388" s="68" t="s">
        <v>80</v>
      </c>
      <c r="C388" s="67" t="s">
        <v>564</v>
      </c>
      <c r="D388" s="63" t="s">
        <v>297</v>
      </c>
      <c r="E388" s="63" t="s">
        <v>361</v>
      </c>
      <c r="F388" s="63" t="s">
        <v>79</v>
      </c>
      <c r="G388" s="167">
        <v>2519967</v>
      </c>
      <c r="H388" s="167">
        <v>0</v>
      </c>
      <c r="I388" s="65">
        <f t="shared" si="53"/>
        <v>0</v>
      </c>
    </row>
    <row r="389" spans="1:9" ht="26.25" customHeight="1">
      <c r="A389" s="80" t="s">
        <v>322</v>
      </c>
      <c r="B389" s="64" t="s">
        <v>118</v>
      </c>
      <c r="C389" s="67" t="s">
        <v>564</v>
      </c>
      <c r="D389" s="63" t="s">
        <v>297</v>
      </c>
      <c r="E389" s="63" t="s">
        <v>361</v>
      </c>
      <c r="F389" s="63" t="s">
        <v>117</v>
      </c>
      <c r="G389" s="167">
        <v>357985</v>
      </c>
      <c r="H389" s="167">
        <v>64785</v>
      </c>
      <c r="I389" s="65">
        <f t="shared" si="53"/>
        <v>18.097126974593909</v>
      </c>
    </row>
    <row r="390" spans="1:9" ht="25.5" customHeight="1">
      <c r="A390" s="80" t="s">
        <v>324</v>
      </c>
      <c r="B390" s="64" t="s">
        <v>252</v>
      </c>
      <c r="C390" s="67" t="s">
        <v>564</v>
      </c>
      <c r="D390" s="63" t="s">
        <v>297</v>
      </c>
      <c r="E390" s="63" t="s">
        <v>361</v>
      </c>
      <c r="F390" s="63" t="s">
        <v>251</v>
      </c>
      <c r="G390" s="167">
        <v>3492648</v>
      </c>
      <c r="H390" s="167">
        <v>366160</v>
      </c>
      <c r="I390" s="65">
        <f t="shared" si="53"/>
        <v>10.483736122277424</v>
      </c>
    </row>
    <row r="391" spans="1:9" ht="71.25">
      <c r="A391" s="80" t="s">
        <v>325</v>
      </c>
      <c r="B391" s="68" t="s">
        <v>858</v>
      </c>
      <c r="C391" s="67" t="s">
        <v>564</v>
      </c>
      <c r="D391" s="63" t="s">
        <v>297</v>
      </c>
      <c r="E391" s="63" t="s">
        <v>857</v>
      </c>
      <c r="F391" s="63"/>
      <c r="G391" s="65">
        <f>G392+G393+G394</f>
        <v>5893200</v>
      </c>
      <c r="H391" s="65">
        <f>H392+H393+H394</f>
        <v>1900000</v>
      </c>
      <c r="I391" s="65">
        <f t="shared" si="53"/>
        <v>32.24054842869748</v>
      </c>
    </row>
    <row r="392" spans="1:9" ht="34.5" customHeight="1">
      <c r="A392" s="80" t="s">
        <v>326</v>
      </c>
      <c r="B392" s="68" t="s">
        <v>80</v>
      </c>
      <c r="C392" s="67" t="s">
        <v>564</v>
      </c>
      <c r="D392" s="63" t="s">
        <v>297</v>
      </c>
      <c r="E392" s="63" t="s">
        <v>857</v>
      </c>
      <c r="F392" s="68">
        <v>320</v>
      </c>
      <c r="G392" s="167">
        <v>832000</v>
      </c>
      <c r="H392" s="167">
        <v>0</v>
      </c>
      <c r="I392" s="65">
        <f t="shared" si="53"/>
        <v>0</v>
      </c>
    </row>
    <row r="393" spans="1:9" ht="34.5" customHeight="1">
      <c r="A393" s="80" t="s">
        <v>1004</v>
      </c>
      <c r="B393" s="64" t="s">
        <v>118</v>
      </c>
      <c r="C393" s="67" t="s">
        <v>564</v>
      </c>
      <c r="D393" s="63" t="s">
        <v>297</v>
      </c>
      <c r="E393" s="63" t="s">
        <v>857</v>
      </c>
      <c r="F393" s="68">
        <v>610</v>
      </c>
      <c r="G393" s="167">
        <v>175000</v>
      </c>
      <c r="H393" s="167">
        <v>0</v>
      </c>
      <c r="I393" s="65">
        <f t="shared" si="53"/>
        <v>0</v>
      </c>
    </row>
    <row r="394" spans="1:9" ht="34.5" customHeight="1">
      <c r="A394" s="80" t="s">
        <v>1005</v>
      </c>
      <c r="B394" s="64" t="s">
        <v>252</v>
      </c>
      <c r="C394" s="67" t="s">
        <v>564</v>
      </c>
      <c r="D394" s="63" t="s">
        <v>297</v>
      </c>
      <c r="E394" s="63" t="s">
        <v>857</v>
      </c>
      <c r="F394" s="68">
        <v>620</v>
      </c>
      <c r="G394" s="167">
        <v>4886200</v>
      </c>
      <c r="H394" s="167">
        <v>1900000</v>
      </c>
      <c r="I394" s="65">
        <f t="shared" si="53"/>
        <v>38.885023126355861</v>
      </c>
    </row>
    <row r="395" spans="1:9" ht="70.5" customHeight="1">
      <c r="A395" s="80" t="s">
        <v>327</v>
      </c>
      <c r="B395" s="68" t="s">
        <v>1090</v>
      </c>
      <c r="C395" s="67" t="s">
        <v>564</v>
      </c>
      <c r="D395" s="63" t="s">
        <v>297</v>
      </c>
      <c r="E395" s="63" t="s">
        <v>1094</v>
      </c>
      <c r="F395" s="68"/>
      <c r="G395" s="65">
        <f>G396</f>
        <v>1261000</v>
      </c>
      <c r="H395" s="65">
        <f t="shared" ref="H395" si="54">H396</f>
        <v>0</v>
      </c>
      <c r="I395" s="65">
        <f t="shared" si="53"/>
        <v>0</v>
      </c>
    </row>
    <row r="396" spans="1:9" ht="33" customHeight="1">
      <c r="A396" s="80" t="s">
        <v>328</v>
      </c>
      <c r="B396" s="64" t="s">
        <v>252</v>
      </c>
      <c r="C396" s="67" t="s">
        <v>564</v>
      </c>
      <c r="D396" s="63" t="s">
        <v>297</v>
      </c>
      <c r="E396" s="63" t="s">
        <v>1094</v>
      </c>
      <c r="F396" s="68">
        <v>620</v>
      </c>
      <c r="G396" s="167">
        <v>1261000</v>
      </c>
      <c r="H396" s="167">
        <v>0</v>
      </c>
      <c r="I396" s="65">
        <f t="shared" si="53"/>
        <v>0</v>
      </c>
    </row>
    <row r="397" spans="1:9" ht="99.75">
      <c r="A397" s="80" t="s">
        <v>1006</v>
      </c>
      <c r="B397" s="71" t="s">
        <v>190</v>
      </c>
      <c r="C397" s="67" t="s">
        <v>564</v>
      </c>
      <c r="D397" s="63" t="s">
        <v>297</v>
      </c>
      <c r="E397" s="63" t="s">
        <v>156</v>
      </c>
      <c r="F397" s="63"/>
      <c r="G397" s="105">
        <f>G399+G398</f>
        <v>704700</v>
      </c>
      <c r="H397" s="105">
        <f t="shared" ref="H397" si="55">H399+H398</f>
        <v>0</v>
      </c>
      <c r="I397" s="65">
        <f t="shared" si="53"/>
        <v>0</v>
      </c>
    </row>
    <row r="398" spans="1:9">
      <c r="A398" s="80" t="s">
        <v>1007</v>
      </c>
      <c r="B398" s="64" t="s">
        <v>685</v>
      </c>
      <c r="C398" s="67" t="s">
        <v>564</v>
      </c>
      <c r="D398" s="63" t="s">
        <v>297</v>
      </c>
      <c r="E398" s="63" t="s">
        <v>156</v>
      </c>
      <c r="F398" s="63" t="s">
        <v>684</v>
      </c>
      <c r="G398" s="167">
        <v>39900</v>
      </c>
      <c r="H398" s="167">
        <v>0</v>
      </c>
      <c r="I398" s="65">
        <f t="shared" si="53"/>
        <v>0</v>
      </c>
    </row>
    <row r="399" spans="1:9" ht="42.75">
      <c r="A399" s="80" t="s">
        <v>329</v>
      </c>
      <c r="B399" s="68" t="s">
        <v>80</v>
      </c>
      <c r="C399" s="67" t="s">
        <v>564</v>
      </c>
      <c r="D399" s="63" t="s">
        <v>297</v>
      </c>
      <c r="E399" s="63" t="s">
        <v>156</v>
      </c>
      <c r="F399" s="63" t="s">
        <v>79</v>
      </c>
      <c r="G399" s="167">
        <v>664800</v>
      </c>
      <c r="H399" s="167">
        <v>0</v>
      </c>
      <c r="I399" s="65">
        <f t="shared" si="53"/>
        <v>0</v>
      </c>
    </row>
    <row r="400" spans="1:9" ht="18.75" customHeight="1">
      <c r="A400" s="80" t="s">
        <v>502</v>
      </c>
      <c r="B400" s="64" t="s">
        <v>161</v>
      </c>
      <c r="C400" s="67" t="s">
        <v>564</v>
      </c>
      <c r="D400" s="63" t="s">
        <v>297</v>
      </c>
      <c r="E400" s="63" t="s">
        <v>160</v>
      </c>
      <c r="F400" s="63"/>
      <c r="G400" s="105">
        <f>G401</f>
        <v>2512193</v>
      </c>
      <c r="H400" s="105">
        <f>H401</f>
        <v>0</v>
      </c>
      <c r="I400" s="65">
        <f t="shared" si="53"/>
        <v>0</v>
      </c>
    </row>
    <row r="401" spans="1:9" ht="23.25" customHeight="1">
      <c r="A401" s="80" t="s">
        <v>503</v>
      </c>
      <c r="B401" s="64" t="s">
        <v>252</v>
      </c>
      <c r="C401" s="67" t="s">
        <v>564</v>
      </c>
      <c r="D401" s="63" t="s">
        <v>297</v>
      </c>
      <c r="E401" s="63" t="s">
        <v>160</v>
      </c>
      <c r="F401" s="63" t="s">
        <v>251</v>
      </c>
      <c r="G401" s="167">
        <v>2512193</v>
      </c>
      <c r="H401" s="167">
        <v>0</v>
      </c>
      <c r="I401" s="65">
        <f t="shared" si="53"/>
        <v>0</v>
      </c>
    </row>
    <row r="402" spans="1:9" ht="64.5" customHeight="1">
      <c r="A402" s="80" t="s">
        <v>330</v>
      </c>
      <c r="B402" s="64" t="s">
        <v>184</v>
      </c>
      <c r="C402" s="67" t="s">
        <v>564</v>
      </c>
      <c r="D402" s="63" t="s">
        <v>297</v>
      </c>
      <c r="E402" s="63" t="s">
        <v>182</v>
      </c>
      <c r="F402" s="63"/>
      <c r="G402" s="105">
        <f>G403+G410+G413+G406</f>
        <v>22154438.920000002</v>
      </c>
      <c r="H402" s="105">
        <f t="shared" ref="H402" si="56">H403+H410+H413+H406</f>
        <v>3772295.38</v>
      </c>
      <c r="I402" s="65">
        <f t="shared" si="53"/>
        <v>17.027266606127164</v>
      </c>
    </row>
    <row r="403" spans="1:9" ht="42.75" customHeight="1">
      <c r="A403" s="80" t="s">
        <v>331</v>
      </c>
      <c r="B403" s="64" t="s">
        <v>299</v>
      </c>
      <c r="C403" s="67" t="s">
        <v>564</v>
      </c>
      <c r="D403" s="63" t="s">
        <v>297</v>
      </c>
      <c r="E403" s="63" t="s">
        <v>157</v>
      </c>
      <c r="F403" s="63"/>
      <c r="G403" s="105">
        <f>SUM(G404:G405)</f>
        <v>150000</v>
      </c>
      <c r="H403" s="105">
        <f t="shared" ref="H403" si="57">SUM(H404:H405)</f>
        <v>0</v>
      </c>
      <c r="I403" s="65">
        <f t="shared" si="53"/>
        <v>0</v>
      </c>
    </row>
    <row r="404" spans="1:9" ht="50.25" customHeight="1">
      <c r="A404" s="80" t="s">
        <v>332</v>
      </c>
      <c r="B404" s="68" t="s">
        <v>12</v>
      </c>
      <c r="C404" s="67" t="s">
        <v>564</v>
      </c>
      <c r="D404" s="63" t="s">
        <v>297</v>
      </c>
      <c r="E404" s="63" t="s">
        <v>157</v>
      </c>
      <c r="F404" s="63" t="s">
        <v>605</v>
      </c>
      <c r="G404" s="167">
        <v>85000</v>
      </c>
      <c r="H404" s="167">
        <v>0</v>
      </c>
      <c r="I404" s="65">
        <f t="shared" si="53"/>
        <v>0</v>
      </c>
    </row>
    <row r="405" spans="1:9" ht="24.75" customHeight="1">
      <c r="A405" s="80" t="s">
        <v>333</v>
      </c>
      <c r="B405" s="64" t="s">
        <v>845</v>
      </c>
      <c r="C405" s="67" t="s">
        <v>564</v>
      </c>
      <c r="D405" s="63" t="s">
        <v>297</v>
      </c>
      <c r="E405" s="63" t="s">
        <v>157</v>
      </c>
      <c r="F405" s="63" t="s">
        <v>296</v>
      </c>
      <c r="G405" s="167">
        <v>65000</v>
      </c>
      <c r="H405" s="167">
        <v>0</v>
      </c>
      <c r="I405" s="65">
        <f t="shared" si="53"/>
        <v>0</v>
      </c>
    </row>
    <row r="406" spans="1:9" ht="30.75" customHeight="1">
      <c r="A406" s="80" t="s">
        <v>1008</v>
      </c>
      <c r="B406" s="64" t="s">
        <v>159</v>
      </c>
      <c r="C406" s="67" t="s">
        <v>564</v>
      </c>
      <c r="D406" s="63" t="s">
        <v>297</v>
      </c>
      <c r="E406" s="63" t="s">
        <v>158</v>
      </c>
      <c r="F406" s="63"/>
      <c r="G406" s="105">
        <f>SUM(G407:G409)</f>
        <v>15266007.92</v>
      </c>
      <c r="H406" s="105">
        <f t="shared" ref="H406" si="58">SUM(H407:H409)</f>
        <v>2208008.8199999998</v>
      </c>
      <c r="I406" s="65">
        <f t="shared" si="53"/>
        <v>14.463563962306655</v>
      </c>
    </row>
    <row r="407" spans="1:9" ht="38.25" customHeight="1">
      <c r="A407" s="80" t="s">
        <v>1009</v>
      </c>
      <c r="B407" s="64" t="s">
        <v>908</v>
      </c>
      <c r="C407" s="67" t="s">
        <v>564</v>
      </c>
      <c r="D407" s="63" t="s">
        <v>297</v>
      </c>
      <c r="E407" s="63" t="s">
        <v>158</v>
      </c>
      <c r="F407" s="63" t="s">
        <v>596</v>
      </c>
      <c r="G407" s="167">
        <v>3572619</v>
      </c>
      <c r="H407" s="167">
        <v>1042205.83</v>
      </c>
      <c r="I407" s="65">
        <f t="shared" si="53"/>
        <v>29.172039615755274</v>
      </c>
    </row>
    <row r="408" spans="1:9" ht="50.25" customHeight="1">
      <c r="A408" s="80" t="s">
        <v>1010</v>
      </c>
      <c r="B408" s="68" t="s">
        <v>12</v>
      </c>
      <c r="C408" s="67" t="s">
        <v>564</v>
      </c>
      <c r="D408" s="63" t="s">
        <v>297</v>
      </c>
      <c r="E408" s="63" t="s">
        <v>158</v>
      </c>
      <c r="F408" s="63" t="s">
        <v>605</v>
      </c>
      <c r="G408" s="167">
        <v>11637288.92</v>
      </c>
      <c r="H408" s="167">
        <v>1165802.99</v>
      </c>
      <c r="I408" s="65">
        <f t="shared" si="53"/>
        <v>10.017822862474741</v>
      </c>
    </row>
    <row r="409" spans="1:9" ht="30" customHeight="1">
      <c r="A409" s="80" t="s">
        <v>1011</v>
      </c>
      <c r="B409" s="64" t="s">
        <v>622</v>
      </c>
      <c r="C409" s="67" t="s">
        <v>564</v>
      </c>
      <c r="D409" s="63" t="s">
        <v>297</v>
      </c>
      <c r="E409" s="63" t="s">
        <v>158</v>
      </c>
      <c r="F409" s="63" t="s">
        <v>621</v>
      </c>
      <c r="G409" s="167">
        <v>56100</v>
      </c>
      <c r="H409" s="167">
        <v>0</v>
      </c>
      <c r="I409" s="65">
        <f t="shared" si="53"/>
        <v>0</v>
      </c>
    </row>
    <row r="410" spans="1:9" ht="36.75" customHeight="1">
      <c r="A410" s="80" t="s">
        <v>1012</v>
      </c>
      <c r="B410" s="64" t="s">
        <v>154</v>
      </c>
      <c r="C410" s="67" t="s">
        <v>564</v>
      </c>
      <c r="D410" s="63" t="s">
        <v>297</v>
      </c>
      <c r="E410" s="63" t="s">
        <v>153</v>
      </c>
      <c r="F410" s="63"/>
      <c r="G410" s="105">
        <f>SUM(G411:G412)</f>
        <v>6534431</v>
      </c>
      <c r="H410" s="105">
        <f t="shared" ref="H410" si="59">SUM(H411:H412)</f>
        <v>1528286.56</v>
      </c>
      <c r="I410" s="65">
        <f t="shared" si="53"/>
        <v>23.388211766257843</v>
      </c>
    </row>
    <row r="411" spans="1:9" ht="33" customHeight="1">
      <c r="A411" s="80" t="s">
        <v>335</v>
      </c>
      <c r="B411" s="64" t="s">
        <v>685</v>
      </c>
      <c r="C411" s="67" t="s">
        <v>564</v>
      </c>
      <c r="D411" s="63" t="s">
        <v>297</v>
      </c>
      <c r="E411" s="63" t="s">
        <v>153</v>
      </c>
      <c r="F411" s="63" t="s">
        <v>684</v>
      </c>
      <c r="G411" s="167">
        <v>5929001</v>
      </c>
      <c r="H411" s="167">
        <v>1320524.56</v>
      </c>
      <c r="I411" s="65">
        <f t="shared" si="53"/>
        <v>22.272294438810182</v>
      </c>
    </row>
    <row r="412" spans="1:9" ht="60.75" customHeight="1">
      <c r="A412" s="80" t="s">
        <v>336</v>
      </c>
      <c r="B412" s="68" t="s">
        <v>606</v>
      </c>
      <c r="C412" s="67" t="s">
        <v>564</v>
      </c>
      <c r="D412" s="63" t="s">
        <v>297</v>
      </c>
      <c r="E412" s="63" t="s">
        <v>153</v>
      </c>
      <c r="F412" s="63" t="s">
        <v>605</v>
      </c>
      <c r="G412" s="167">
        <v>605430</v>
      </c>
      <c r="H412" s="167">
        <v>207762</v>
      </c>
      <c r="I412" s="65">
        <f t="shared" si="53"/>
        <v>34.316436251920123</v>
      </c>
    </row>
    <row r="413" spans="1:9" ht="111.75" customHeight="1">
      <c r="A413" s="80" t="s">
        <v>337</v>
      </c>
      <c r="B413" s="71" t="s">
        <v>835</v>
      </c>
      <c r="C413" s="67" t="s">
        <v>564</v>
      </c>
      <c r="D413" s="63" t="s">
        <v>297</v>
      </c>
      <c r="E413" s="63" t="s">
        <v>834</v>
      </c>
      <c r="F413" s="63"/>
      <c r="G413" s="105">
        <f>G414</f>
        <v>204000</v>
      </c>
      <c r="H413" s="105">
        <f>H414</f>
        <v>36000</v>
      </c>
      <c r="I413" s="65">
        <f t="shared" si="53"/>
        <v>17.647058823529413</v>
      </c>
    </row>
    <row r="414" spans="1:9" ht="25.5" customHeight="1">
      <c r="A414" s="80" t="s">
        <v>340</v>
      </c>
      <c r="B414" s="68" t="s">
        <v>960</v>
      </c>
      <c r="C414" s="67" t="s">
        <v>564</v>
      </c>
      <c r="D414" s="63" t="s">
        <v>297</v>
      </c>
      <c r="E414" s="63" t="s">
        <v>834</v>
      </c>
      <c r="F414" s="63" t="s">
        <v>288</v>
      </c>
      <c r="G414" s="167">
        <v>204000</v>
      </c>
      <c r="H414" s="167">
        <v>36000</v>
      </c>
      <c r="I414" s="65">
        <f t="shared" si="53"/>
        <v>17.647058823529413</v>
      </c>
    </row>
    <row r="415" spans="1:9" ht="25.5" customHeight="1">
      <c r="A415" s="80" t="s">
        <v>341</v>
      </c>
      <c r="B415" s="61" t="s">
        <v>349</v>
      </c>
      <c r="C415" s="70" t="s">
        <v>561</v>
      </c>
      <c r="D415" s="60" t="s">
        <v>348</v>
      </c>
      <c r="E415" s="60"/>
      <c r="F415" s="60"/>
      <c r="G415" s="168">
        <f t="shared" ref="G415:H419" si="60">G416</f>
        <v>255827.3</v>
      </c>
      <c r="H415" s="168">
        <f t="shared" si="60"/>
        <v>0</v>
      </c>
      <c r="I415" s="62">
        <f t="shared" si="53"/>
        <v>0</v>
      </c>
    </row>
    <row r="416" spans="1:9" ht="25.5" customHeight="1">
      <c r="A416" s="80" t="s">
        <v>342</v>
      </c>
      <c r="B416" s="72" t="s">
        <v>886</v>
      </c>
      <c r="C416" s="70" t="s">
        <v>564</v>
      </c>
      <c r="D416" s="60" t="s">
        <v>887</v>
      </c>
      <c r="E416" s="70"/>
      <c r="F416" s="60"/>
      <c r="G416" s="62">
        <f t="shared" si="60"/>
        <v>255827.3</v>
      </c>
      <c r="H416" s="62">
        <f t="shared" si="60"/>
        <v>0</v>
      </c>
      <c r="I416" s="62">
        <f t="shared" si="53"/>
        <v>0</v>
      </c>
    </row>
    <row r="417" spans="1:10" ht="45.75" customHeight="1">
      <c r="A417" s="80" t="s">
        <v>344</v>
      </c>
      <c r="B417" s="64" t="s">
        <v>171</v>
      </c>
      <c r="C417" s="67" t="s">
        <v>564</v>
      </c>
      <c r="D417" s="63" t="s">
        <v>887</v>
      </c>
      <c r="E417" s="67" t="s">
        <v>456</v>
      </c>
      <c r="F417" s="60"/>
      <c r="G417" s="65">
        <f t="shared" si="60"/>
        <v>255827.3</v>
      </c>
      <c r="H417" s="65">
        <f t="shared" si="60"/>
        <v>0</v>
      </c>
      <c r="I417" s="65">
        <f t="shared" si="53"/>
        <v>0</v>
      </c>
    </row>
    <row r="418" spans="1:10" ht="42" customHeight="1">
      <c r="A418" s="80" t="s">
        <v>70</v>
      </c>
      <c r="B418" s="64" t="s">
        <v>249</v>
      </c>
      <c r="C418" s="67" t="s">
        <v>564</v>
      </c>
      <c r="D418" s="63" t="s">
        <v>887</v>
      </c>
      <c r="E418" s="67" t="s">
        <v>461</v>
      </c>
      <c r="F418" s="60"/>
      <c r="G418" s="65">
        <f t="shared" si="60"/>
        <v>255827.3</v>
      </c>
      <c r="H418" s="65">
        <f t="shared" si="60"/>
        <v>0</v>
      </c>
      <c r="I418" s="65">
        <f t="shared" si="53"/>
        <v>0</v>
      </c>
    </row>
    <row r="419" spans="1:10" ht="53.25" customHeight="1">
      <c r="A419" s="80" t="s">
        <v>345</v>
      </c>
      <c r="B419" s="64" t="s">
        <v>859</v>
      </c>
      <c r="C419" s="67" t="s">
        <v>564</v>
      </c>
      <c r="D419" s="63" t="s">
        <v>887</v>
      </c>
      <c r="E419" s="63" t="s">
        <v>860</v>
      </c>
      <c r="F419" s="60"/>
      <c r="G419" s="65">
        <f t="shared" si="60"/>
        <v>255827.3</v>
      </c>
      <c r="H419" s="65">
        <f t="shared" si="60"/>
        <v>0</v>
      </c>
      <c r="I419" s="65">
        <f t="shared" si="53"/>
        <v>0</v>
      </c>
    </row>
    <row r="420" spans="1:10" ht="42" customHeight="1">
      <c r="A420" s="80" t="s">
        <v>347</v>
      </c>
      <c r="B420" s="68" t="s">
        <v>1097</v>
      </c>
      <c r="C420" s="67" t="s">
        <v>564</v>
      </c>
      <c r="D420" s="63" t="s">
        <v>887</v>
      </c>
      <c r="E420" s="63" t="s">
        <v>860</v>
      </c>
      <c r="F420" s="63" t="s">
        <v>79</v>
      </c>
      <c r="G420" s="167">
        <v>255827.3</v>
      </c>
      <c r="H420" s="167">
        <v>0</v>
      </c>
      <c r="I420" s="65">
        <f t="shared" si="53"/>
        <v>0</v>
      </c>
    </row>
    <row r="421" spans="1:10" ht="33.75" customHeight="1">
      <c r="A421" s="80" t="s">
        <v>373</v>
      </c>
      <c r="B421" s="61" t="s">
        <v>565</v>
      </c>
      <c r="C421" s="70" t="s">
        <v>566</v>
      </c>
      <c r="D421" s="63"/>
      <c r="E421" s="63"/>
      <c r="F421" s="63"/>
      <c r="G421" s="62">
        <f>G422</f>
        <v>62295900</v>
      </c>
      <c r="H421" s="62">
        <f t="shared" ref="H421" si="61">H422</f>
        <v>14761093.630000001</v>
      </c>
      <c r="I421" s="62">
        <f t="shared" si="53"/>
        <v>23.695128620021542</v>
      </c>
    </row>
    <row r="422" spans="1:10" ht="27.75" customHeight="1">
      <c r="A422" s="80" t="s">
        <v>374</v>
      </c>
      <c r="B422" s="61" t="s">
        <v>316</v>
      </c>
      <c r="C422" s="70" t="s">
        <v>566</v>
      </c>
      <c r="D422" s="60" t="s">
        <v>315</v>
      </c>
      <c r="E422" s="60"/>
      <c r="F422" s="60"/>
      <c r="G422" s="62">
        <f>G423+G445</f>
        <v>62295900</v>
      </c>
      <c r="H422" s="62">
        <f t="shared" ref="H422" si="62">H423+H445</f>
        <v>14761093.630000001</v>
      </c>
      <c r="I422" s="62">
        <f t="shared" si="53"/>
        <v>23.695128620021542</v>
      </c>
    </row>
    <row r="423" spans="1:10" ht="24" customHeight="1">
      <c r="A423" s="80" t="s">
        <v>375</v>
      </c>
      <c r="B423" s="61" t="s">
        <v>319</v>
      </c>
      <c r="C423" s="70" t="s">
        <v>566</v>
      </c>
      <c r="D423" s="60" t="s">
        <v>318</v>
      </c>
      <c r="E423" s="60"/>
      <c r="F423" s="60"/>
      <c r="G423" s="62">
        <f>G424</f>
        <v>59678295</v>
      </c>
      <c r="H423" s="62">
        <f t="shared" ref="H423" si="63">H424</f>
        <v>14157600</v>
      </c>
      <c r="I423" s="62">
        <f t="shared" si="53"/>
        <v>23.723197856104971</v>
      </c>
    </row>
    <row r="424" spans="1:10" ht="36.75" customHeight="1">
      <c r="A424" s="80" t="s">
        <v>350</v>
      </c>
      <c r="B424" s="64" t="s">
        <v>217</v>
      </c>
      <c r="C424" s="67" t="s">
        <v>566</v>
      </c>
      <c r="D424" s="63" t="s">
        <v>318</v>
      </c>
      <c r="E424" s="63" t="s">
        <v>466</v>
      </c>
      <c r="F424" s="60"/>
      <c r="G424" s="65">
        <f>G425+G428+G433+G442</f>
        <v>59678295</v>
      </c>
      <c r="H424" s="65">
        <f t="shared" ref="H424" si="64">H425+H428+H433+H442</f>
        <v>14157600</v>
      </c>
      <c r="I424" s="65">
        <f t="shared" si="53"/>
        <v>23.723197856104971</v>
      </c>
    </row>
    <row r="425" spans="1:10" ht="28.5">
      <c r="A425" s="80" t="s">
        <v>353</v>
      </c>
      <c r="B425" s="64" t="s">
        <v>172</v>
      </c>
      <c r="C425" s="67" t="s">
        <v>566</v>
      </c>
      <c r="D425" s="63" t="s">
        <v>318</v>
      </c>
      <c r="E425" s="63" t="s">
        <v>467</v>
      </c>
      <c r="F425" s="60"/>
      <c r="G425" s="65">
        <f>G426</f>
        <v>34459489</v>
      </c>
      <c r="H425" s="65">
        <f t="shared" ref="H425:H426" si="65">H426</f>
        <v>8446000</v>
      </c>
      <c r="I425" s="65">
        <f t="shared" si="53"/>
        <v>24.509939773047709</v>
      </c>
    </row>
    <row r="426" spans="1:10" ht="33.75" customHeight="1">
      <c r="A426" s="80" t="s">
        <v>355</v>
      </c>
      <c r="B426" s="64" t="s">
        <v>323</v>
      </c>
      <c r="C426" s="67" t="s">
        <v>566</v>
      </c>
      <c r="D426" s="63" t="s">
        <v>318</v>
      </c>
      <c r="E426" s="63" t="s">
        <v>468</v>
      </c>
      <c r="F426" s="63"/>
      <c r="G426" s="92">
        <f>G427</f>
        <v>34459489</v>
      </c>
      <c r="H426" s="92">
        <f t="shared" si="65"/>
        <v>8446000</v>
      </c>
      <c r="I426" s="65">
        <f t="shared" si="53"/>
        <v>24.509939773047709</v>
      </c>
    </row>
    <row r="427" spans="1:10" ht="20.25" customHeight="1">
      <c r="A427" s="80" t="s">
        <v>356</v>
      </c>
      <c r="B427" s="64" t="s">
        <v>252</v>
      </c>
      <c r="C427" s="67" t="s">
        <v>566</v>
      </c>
      <c r="D427" s="63" t="s">
        <v>318</v>
      </c>
      <c r="E427" s="63" t="s">
        <v>468</v>
      </c>
      <c r="F427" s="63" t="s">
        <v>251</v>
      </c>
      <c r="G427" s="167">
        <v>34459489</v>
      </c>
      <c r="H427" s="167">
        <v>8446000</v>
      </c>
      <c r="I427" s="65">
        <f t="shared" si="53"/>
        <v>24.509939773047709</v>
      </c>
      <c r="J427" s="47"/>
    </row>
    <row r="428" spans="1:10" ht="20.25" customHeight="1">
      <c r="A428" s="80" t="s">
        <v>504</v>
      </c>
      <c r="B428" s="64" t="s">
        <v>173</v>
      </c>
      <c r="C428" s="67" t="s">
        <v>566</v>
      </c>
      <c r="D428" s="63" t="s">
        <v>318</v>
      </c>
      <c r="E428" s="63" t="s">
        <v>469</v>
      </c>
      <c r="F428" s="63"/>
      <c r="G428" s="92">
        <f>G429+G431</f>
        <v>7983446</v>
      </c>
      <c r="H428" s="92">
        <f t="shared" ref="H428" si="66">H429+H431</f>
        <v>1831600</v>
      </c>
      <c r="I428" s="65">
        <f t="shared" si="53"/>
        <v>22.942473713732138</v>
      </c>
      <c r="J428" s="47"/>
    </row>
    <row r="429" spans="1:10" ht="73.5" customHeight="1">
      <c r="A429" s="80" t="s">
        <v>505</v>
      </c>
      <c r="B429" s="64" t="s">
        <v>847</v>
      </c>
      <c r="C429" s="67" t="s">
        <v>566</v>
      </c>
      <c r="D429" s="63" t="s">
        <v>318</v>
      </c>
      <c r="E429" s="63" t="s">
        <v>132</v>
      </c>
      <c r="F429" s="63"/>
      <c r="G429" s="92">
        <f>G430</f>
        <v>7246430</v>
      </c>
      <c r="H429" s="92">
        <f t="shared" ref="H429" si="67">H430</f>
        <v>1831600</v>
      </c>
      <c r="I429" s="65">
        <f t="shared" si="53"/>
        <v>25.275894474934553</v>
      </c>
      <c r="J429" s="47"/>
    </row>
    <row r="430" spans="1:10" ht="18.75" customHeight="1">
      <c r="A430" s="80" t="s">
        <v>385</v>
      </c>
      <c r="B430" s="64" t="s">
        <v>118</v>
      </c>
      <c r="C430" s="67" t="s">
        <v>566</v>
      </c>
      <c r="D430" s="63" t="s">
        <v>318</v>
      </c>
      <c r="E430" s="63" t="s">
        <v>132</v>
      </c>
      <c r="F430" s="63" t="s">
        <v>117</v>
      </c>
      <c r="G430" s="167">
        <v>7246430</v>
      </c>
      <c r="H430" s="167">
        <v>1831600</v>
      </c>
      <c r="I430" s="65">
        <f t="shared" si="53"/>
        <v>25.275894474934553</v>
      </c>
    </row>
    <row r="431" spans="1:10" ht="50.25" customHeight="1">
      <c r="A431" s="80" t="s">
        <v>386</v>
      </c>
      <c r="B431" s="64" t="s">
        <v>13</v>
      </c>
      <c r="C431" s="67" t="s">
        <v>566</v>
      </c>
      <c r="D431" s="63" t="s">
        <v>318</v>
      </c>
      <c r="E431" s="63" t="s">
        <v>470</v>
      </c>
      <c r="F431" s="63"/>
      <c r="G431" s="92">
        <f>G432</f>
        <v>737016</v>
      </c>
      <c r="H431" s="92">
        <f t="shared" ref="H431" si="68">H432</f>
        <v>0</v>
      </c>
      <c r="I431" s="65">
        <f t="shared" si="53"/>
        <v>0</v>
      </c>
    </row>
    <row r="432" spans="1:10" ht="24" customHeight="1">
      <c r="A432" s="80" t="s">
        <v>388</v>
      </c>
      <c r="B432" s="64" t="s">
        <v>118</v>
      </c>
      <c r="C432" s="67" t="s">
        <v>566</v>
      </c>
      <c r="D432" s="63" t="s">
        <v>318</v>
      </c>
      <c r="E432" s="63" t="s">
        <v>470</v>
      </c>
      <c r="F432" s="63" t="s">
        <v>117</v>
      </c>
      <c r="G432" s="167">
        <v>737016</v>
      </c>
      <c r="H432" s="167">
        <v>0</v>
      </c>
      <c r="I432" s="65">
        <f t="shared" si="53"/>
        <v>0</v>
      </c>
    </row>
    <row r="433" spans="1:12" ht="31.5" customHeight="1">
      <c r="A433" s="80" t="s">
        <v>389</v>
      </c>
      <c r="B433" s="64" t="s">
        <v>174</v>
      </c>
      <c r="C433" s="67" t="s">
        <v>566</v>
      </c>
      <c r="D433" s="63" t="s">
        <v>318</v>
      </c>
      <c r="E433" s="63" t="s">
        <v>471</v>
      </c>
      <c r="F433" s="63"/>
      <c r="G433" s="92">
        <f>G434+G436+G440+G438</f>
        <v>16618360</v>
      </c>
      <c r="H433" s="92">
        <f t="shared" ref="H433" si="69">H434+H436+H440</f>
        <v>3863000</v>
      </c>
      <c r="I433" s="65">
        <f t="shared" si="53"/>
        <v>23.245374393141081</v>
      </c>
    </row>
    <row r="434" spans="1:12" s="10" customFormat="1" ht="57.75" customHeight="1">
      <c r="A434" s="80" t="s">
        <v>390</v>
      </c>
      <c r="B434" s="64" t="s">
        <v>334</v>
      </c>
      <c r="C434" s="67" t="s">
        <v>566</v>
      </c>
      <c r="D434" s="63" t="s">
        <v>318</v>
      </c>
      <c r="E434" s="63" t="s">
        <v>133</v>
      </c>
      <c r="F434" s="63"/>
      <c r="G434" s="65">
        <f>G435</f>
        <v>15510460</v>
      </c>
      <c r="H434" s="65">
        <f t="shared" ref="H434" si="70">H435</f>
        <v>3863000</v>
      </c>
      <c r="I434" s="65">
        <f t="shared" si="53"/>
        <v>24.905773265267438</v>
      </c>
      <c r="J434" s="32"/>
      <c r="K434" s="145"/>
      <c r="L434" s="5"/>
    </row>
    <row r="435" spans="1:12" s="10" customFormat="1" ht="36.75" customHeight="1">
      <c r="A435" s="80" t="s">
        <v>391</v>
      </c>
      <c r="B435" s="64" t="s">
        <v>118</v>
      </c>
      <c r="C435" s="67" t="s">
        <v>566</v>
      </c>
      <c r="D435" s="63" t="s">
        <v>318</v>
      </c>
      <c r="E435" s="63" t="s">
        <v>133</v>
      </c>
      <c r="F435" s="63" t="s">
        <v>117</v>
      </c>
      <c r="G435" s="167">
        <v>15510460</v>
      </c>
      <c r="H435" s="167">
        <v>3863000</v>
      </c>
      <c r="I435" s="65">
        <f t="shared" si="53"/>
        <v>24.905773265267438</v>
      </c>
      <c r="J435" s="32"/>
      <c r="K435" s="145"/>
      <c r="L435" s="5"/>
    </row>
    <row r="436" spans="1:12" s="10" customFormat="1" ht="162" customHeight="1">
      <c r="A436" s="80" t="s">
        <v>393</v>
      </c>
      <c r="B436" s="76" t="s">
        <v>216</v>
      </c>
      <c r="C436" s="67" t="s">
        <v>566</v>
      </c>
      <c r="D436" s="63" t="s">
        <v>318</v>
      </c>
      <c r="E436" s="63" t="s">
        <v>134</v>
      </c>
      <c r="F436" s="63"/>
      <c r="G436" s="92">
        <f>G437</f>
        <v>173525</v>
      </c>
      <c r="H436" s="92">
        <f t="shared" ref="H436" si="71">H437</f>
        <v>0</v>
      </c>
      <c r="I436" s="65">
        <f t="shared" si="53"/>
        <v>0</v>
      </c>
      <c r="J436" s="32"/>
      <c r="K436" s="145"/>
      <c r="L436" s="5"/>
    </row>
    <row r="437" spans="1:12" s="10" customFormat="1" ht="25.5" customHeight="1">
      <c r="A437" s="80" t="s">
        <v>770</v>
      </c>
      <c r="B437" s="64" t="s">
        <v>118</v>
      </c>
      <c r="C437" s="67" t="s">
        <v>566</v>
      </c>
      <c r="D437" s="63" t="s">
        <v>318</v>
      </c>
      <c r="E437" s="63" t="s">
        <v>134</v>
      </c>
      <c r="F437" s="63" t="s">
        <v>117</v>
      </c>
      <c r="G437" s="167">
        <v>173525</v>
      </c>
      <c r="H437" s="167">
        <v>0</v>
      </c>
      <c r="I437" s="65">
        <f t="shared" si="53"/>
        <v>0</v>
      </c>
      <c r="J437" s="32"/>
      <c r="K437" s="145"/>
      <c r="L437" s="5"/>
    </row>
    <row r="438" spans="1:12" s="10" customFormat="1" ht="53.25" customHeight="1">
      <c r="A438" s="80" t="s">
        <v>506</v>
      </c>
      <c r="B438" s="64" t="s">
        <v>1065</v>
      </c>
      <c r="C438" s="67" t="s">
        <v>566</v>
      </c>
      <c r="D438" s="63" t="s">
        <v>318</v>
      </c>
      <c r="E438" s="63" t="s">
        <v>1064</v>
      </c>
      <c r="F438" s="63"/>
      <c r="G438" s="92">
        <f>G439</f>
        <v>802000</v>
      </c>
      <c r="H438" s="92">
        <f t="shared" ref="H438" si="72">H439</f>
        <v>0</v>
      </c>
      <c r="I438" s="65">
        <f t="shared" si="53"/>
        <v>0</v>
      </c>
      <c r="J438" s="32"/>
      <c r="K438" s="145"/>
      <c r="L438" s="5"/>
    </row>
    <row r="439" spans="1:12" s="10" customFormat="1" ht="25.5" customHeight="1">
      <c r="A439" s="80" t="s">
        <v>702</v>
      </c>
      <c r="B439" s="64" t="s">
        <v>118</v>
      </c>
      <c r="C439" s="67" t="s">
        <v>566</v>
      </c>
      <c r="D439" s="63" t="s">
        <v>318</v>
      </c>
      <c r="E439" s="63" t="s">
        <v>1064</v>
      </c>
      <c r="F439" s="63" t="s">
        <v>117</v>
      </c>
      <c r="G439" s="167">
        <v>802000</v>
      </c>
      <c r="H439" s="167">
        <v>0</v>
      </c>
      <c r="I439" s="65">
        <f t="shared" si="53"/>
        <v>0</v>
      </c>
      <c r="J439" s="32"/>
      <c r="K439" s="145"/>
      <c r="L439" s="5"/>
    </row>
    <row r="440" spans="1:12" s="10" customFormat="1" ht="55.5" customHeight="1">
      <c r="A440" s="80" t="s">
        <v>703</v>
      </c>
      <c r="B440" s="64" t="s">
        <v>962</v>
      </c>
      <c r="C440" s="67" t="s">
        <v>566</v>
      </c>
      <c r="D440" s="63" t="s">
        <v>318</v>
      </c>
      <c r="E440" s="63" t="s">
        <v>961</v>
      </c>
      <c r="F440" s="63"/>
      <c r="G440" s="92">
        <f>G441</f>
        <v>132375</v>
      </c>
      <c r="H440" s="92">
        <f t="shared" ref="H440" si="73">H441</f>
        <v>0</v>
      </c>
      <c r="I440" s="65">
        <f t="shared" si="53"/>
        <v>0</v>
      </c>
      <c r="J440" s="32"/>
      <c r="K440" s="145"/>
      <c r="L440" s="5"/>
    </row>
    <row r="441" spans="1:12" s="10" customFormat="1" ht="25.5" customHeight="1">
      <c r="A441" s="80" t="s">
        <v>704</v>
      </c>
      <c r="B441" s="64" t="s">
        <v>118</v>
      </c>
      <c r="C441" s="67" t="s">
        <v>566</v>
      </c>
      <c r="D441" s="63" t="s">
        <v>318</v>
      </c>
      <c r="E441" s="63" t="s">
        <v>961</v>
      </c>
      <c r="F441" s="63" t="s">
        <v>117</v>
      </c>
      <c r="G441" s="167">
        <v>132375</v>
      </c>
      <c r="H441" s="167">
        <v>0</v>
      </c>
      <c r="I441" s="65">
        <f t="shared" si="53"/>
        <v>0</v>
      </c>
      <c r="J441" s="32"/>
      <c r="K441" s="145"/>
      <c r="L441" s="5"/>
    </row>
    <row r="442" spans="1:12" s="10" customFormat="1" ht="48.75" customHeight="1">
      <c r="A442" s="80" t="s">
        <v>705</v>
      </c>
      <c r="B442" s="64" t="s">
        <v>218</v>
      </c>
      <c r="C442" s="67" t="s">
        <v>566</v>
      </c>
      <c r="D442" s="63" t="s">
        <v>318</v>
      </c>
      <c r="E442" s="63" t="s">
        <v>472</v>
      </c>
      <c r="F442" s="63"/>
      <c r="G442" s="92">
        <f>G443</f>
        <v>617000</v>
      </c>
      <c r="H442" s="92">
        <f t="shared" ref="H442" si="74">H443</f>
        <v>17000</v>
      </c>
      <c r="I442" s="65">
        <f t="shared" si="53"/>
        <v>2.7552674230145868</v>
      </c>
      <c r="J442" s="32"/>
      <c r="K442" s="145"/>
      <c r="L442" s="5"/>
    </row>
    <row r="443" spans="1:12" s="10" customFormat="1" ht="25.5" customHeight="1">
      <c r="A443" s="80" t="s">
        <v>706</v>
      </c>
      <c r="B443" s="64" t="s">
        <v>346</v>
      </c>
      <c r="C443" s="67" t="s">
        <v>566</v>
      </c>
      <c r="D443" s="63" t="s">
        <v>318</v>
      </c>
      <c r="E443" s="63" t="s">
        <v>136</v>
      </c>
      <c r="F443" s="63"/>
      <c r="G443" s="92">
        <f>G444</f>
        <v>617000</v>
      </c>
      <c r="H443" s="92">
        <f t="shared" ref="H443" si="75">H444</f>
        <v>17000</v>
      </c>
      <c r="I443" s="65">
        <f t="shared" si="53"/>
        <v>2.7552674230145868</v>
      </c>
      <c r="J443" s="32"/>
      <c r="K443" s="145"/>
      <c r="L443" s="5"/>
    </row>
    <row r="444" spans="1:12" s="10" customFormat="1" ht="25.5" customHeight="1">
      <c r="A444" s="80" t="s">
        <v>707</v>
      </c>
      <c r="B444" s="64" t="s">
        <v>252</v>
      </c>
      <c r="C444" s="67" t="s">
        <v>566</v>
      </c>
      <c r="D444" s="63" t="s">
        <v>318</v>
      </c>
      <c r="E444" s="63" t="s">
        <v>136</v>
      </c>
      <c r="F444" s="63" t="s">
        <v>251</v>
      </c>
      <c r="G444" s="167">
        <v>617000</v>
      </c>
      <c r="H444" s="167">
        <v>17000</v>
      </c>
      <c r="I444" s="65">
        <f t="shared" si="53"/>
        <v>2.7552674230145868</v>
      </c>
      <c r="J444" s="32"/>
      <c r="K444" s="145"/>
      <c r="L444" s="5"/>
    </row>
    <row r="445" spans="1:12" s="10" customFormat="1" ht="32.25" customHeight="1">
      <c r="A445" s="80" t="s">
        <v>708</v>
      </c>
      <c r="B445" s="72" t="s">
        <v>339</v>
      </c>
      <c r="C445" s="70" t="s">
        <v>566</v>
      </c>
      <c r="D445" s="60" t="s">
        <v>338</v>
      </c>
      <c r="E445" s="60"/>
      <c r="F445" s="60"/>
      <c r="G445" s="93">
        <f>G446</f>
        <v>2617605</v>
      </c>
      <c r="H445" s="93">
        <f t="shared" ref="H445:H446" si="76">H446</f>
        <v>603493.63</v>
      </c>
      <c r="I445" s="62">
        <f t="shared" si="53"/>
        <v>23.055183268674991</v>
      </c>
      <c r="J445" s="32"/>
      <c r="K445" s="145"/>
      <c r="L445" s="5"/>
    </row>
    <row r="446" spans="1:12" s="10" customFormat="1" ht="34.5" customHeight="1">
      <c r="A446" s="80" t="s">
        <v>507</v>
      </c>
      <c r="B446" s="64" t="s">
        <v>217</v>
      </c>
      <c r="C446" s="67" t="s">
        <v>566</v>
      </c>
      <c r="D446" s="63" t="s">
        <v>338</v>
      </c>
      <c r="E446" s="63" t="s">
        <v>466</v>
      </c>
      <c r="F446" s="60"/>
      <c r="G446" s="92">
        <f>G447</f>
        <v>2617605</v>
      </c>
      <c r="H446" s="92">
        <f t="shared" si="76"/>
        <v>603493.63</v>
      </c>
      <c r="I446" s="65">
        <f t="shared" si="53"/>
        <v>23.055183268674991</v>
      </c>
      <c r="J446" s="32"/>
      <c r="K446" s="145"/>
      <c r="L446" s="5"/>
    </row>
    <row r="447" spans="1:12" s="10" customFormat="1" ht="57" customHeight="1">
      <c r="A447" s="80" t="s">
        <v>508</v>
      </c>
      <c r="B447" s="64" t="s">
        <v>218</v>
      </c>
      <c r="C447" s="67" t="s">
        <v>566</v>
      </c>
      <c r="D447" s="63" t="s">
        <v>338</v>
      </c>
      <c r="E447" s="63" t="s">
        <v>472</v>
      </c>
      <c r="F447" s="63"/>
      <c r="G447" s="92">
        <f>G448+G451+G453</f>
        <v>2617605</v>
      </c>
      <c r="H447" s="92">
        <f t="shared" ref="H447" si="77">H448+H451+H453</f>
        <v>603493.63</v>
      </c>
      <c r="I447" s="65">
        <f t="shared" si="53"/>
        <v>23.055183268674991</v>
      </c>
      <c r="J447" s="32"/>
      <c r="K447" s="145"/>
      <c r="L447" s="5"/>
    </row>
    <row r="448" spans="1:12" s="10" customFormat="1" ht="39" customHeight="1">
      <c r="A448" s="80" t="s">
        <v>709</v>
      </c>
      <c r="B448" s="68" t="s">
        <v>343</v>
      </c>
      <c r="C448" s="67" t="s">
        <v>566</v>
      </c>
      <c r="D448" s="63" t="s">
        <v>338</v>
      </c>
      <c r="E448" s="63" t="s">
        <v>135</v>
      </c>
      <c r="F448" s="63"/>
      <c r="G448" s="92">
        <f>SUM(G449:G450)</f>
        <v>1308524</v>
      </c>
      <c r="H448" s="92">
        <f t="shared" ref="H448" si="78">SUM(H449:H450)</f>
        <v>273959.03000000003</v>
      </c>
      <c r="I448" s="65">
        <f t="shared" si="53"/>
        <v>20.936492567197853</v>
      </c>
      <c r="J448" s="32"/>
      <c r="K448" s="145"/>
      <c r="L448" s="5"/>
    </row>
    <row r="449" spans="1:12" ht="35.25" customHeight="1">
      <c r="A449" s="80" t="s">
        <v>710</v>
      </c>
      <c r="B449" s="64" t="s">
        <v>908</v>
      </c>
      <c r="C449" s="67" t="s">
        <v>566</v>
      </c>
      <c r="D449" s="63" t="s">
        <v>338</v>
      </c>
      <c r="E449" s="63" t="s">
        <v>135</v>
      </c>
      <c r="F449" s="63" t="s">
        <v>596</v>
      </c>
      <c r="G449" s="167">
        <v>1250074</v>
      </c>
      <c r="H449" s="167">
        <v>273959.03000000003</v>
      </c>
      <c r="I449" s="65">
        <f t="shared" si="53"/>
        <v>21.915425006839598</v>
      </c>
    </row>
    <row r="450" spans="1:12" ht="66" customHeight="1">
      <c r="A450" s="80" t="s">
        <v>711</v>
      </c>
      <c r="B450" s="68" t="s">
        <v>606</v>
      </c>
      <c r="C450" s="67" t="s">
        <v>566</v>
      </c>
      <c r="D450" s="63" t="s">
        <v>338</v>
      </c>
      <c r="E450" s="63" t="s">
        <v>135</v>
      </c>
      <c r="F450" s="63" t="s">
        <v>605</v>
      </c>
      <c r="G450" s="167">
        <v>58450</v>
      </c>
      <c r="H450" s="167">
        <v>0</v>
      </c>
      <c r="I450" s="65">
        <f t="shared" si="53"/>
        <v>0</v>
      </c>
    </row>
    <row r="451" spans="1:12" ht="36.75" customHeight="1">
      <c r="A451" s="80" t="s">
        <v>1013</v>
      </c>
      <c r="B451" s="64" t="s">
        <v>346</v>
      </c>
      <c r="C451" s="67" t="s">
        <v>566</v>
      </c>
      <c r="D451" s="63" t="s">
        <v>338</v>
      </c>
      <c r="E451" s="63" t="s">
        <v>136</v>
      </c>
      <c r="F451" s="63"/>
      <c r="G451" s="92">
        <f>G452</f>
        <v>249146</v>
      </c>
      <c r="H451" s="92">
        <f t="shared" ref="H451" si="79">H452</f>
        <v>57564.22</v>
      </c>
      <c r="I451" s="65">
        <f t="shared" ref="I451:I514" si="80">H451/G451*100</f>
        <v>23.104613359235149</v>
      </c>
    </row>
    <row r="452" spans="1:12" ht="57.75" customHeight="1">
      <c r="A452" s="80" t="s">
        <v>1014</v>
      </c>
      <c r="B452" s="68" t="s">
        <v>606</v>
      </c>
      <c r="C452" s="67" t="s">
        <v>566</v>
      </c>
      <c r="D452" s="63" t="s">
        <v>338</v>
      </c>
      <c r="E452" s="63" t="s">
        <v>136</v>
      </c>
      <c r="F452" s="63" t="s">
        <v>605</v>
      </c>
      <c r="G452" s="167">
        <v>249146</v>
      </c>
      <c r="H452" s="167">
        <v>57564.22</v>
      </c>
      <c r="I452" s="65">
        <f t="shared" si="80"/>
        <v>23.104613359235149</v>
      </c>
    </row>
    <row r="453" spans="1:12" ht="66" customHeight="1">
      <c r="A453" s="80" t="s">
        <v>1015</v>
      </c>
      <c r="B453" s="64" t="s">
        <v>936</v>
      </c>
      <c r="C453" s="67" t="s">
        <v>566</v>
      </c>
      <c r="D453" s="63" t="s">
        <v>338</v>
      </c>
      <c r="E453" s="63" t="s">
        <v>137</v>
      </c>
      <c r="F453" s="63"/>
      <c r="G453" s="92">
        <f>SUM(G454:G455)</f>
        <v>1059935</v>
      </c>
      <c r="H453" s="92">
        <f t="shared" ref="H453" si="81">SUM(H454:H455)</f>
        <v>271970.38</v>
      </c>
      <c r="I453" s="65">
        <f t="shared" si="80"/>
        <v>25.659156457707311</v>
      </c>
    </row>
    <row r="454" spans="1:12" ht="33.75" customHeight="1">
      <c r="A454" s="80" t="s">
        <v>1016</v>
      </c>
      <c r="B454" s="64" t="s">
        <v>685</v>
      </c>
      <c r="C454" s="67" t="s">
        <v>566</v>
      </c>
      <c r="D454" s="63" t="s">
        <v>338</v>
      </c>
      <c r="E454" s="63" t="s">
        <v>137</v>
      </c>
      <c r="F454" s="63" t="s">
        <v>684</v>
      </c>
      <c r="G454" s="167">
        <v>851735</v>
      </c>
      <c r="H454" s="167">
        <v>204863.38</v>
      </c>
      <c r="I454" s="65">
        <f t="shared" si="80"/>
        <v>24.052478763934793</v>
      </c>
    </row>
    <row r="455" spans="1:12" ht="58.5" customHeight="1">
      <c r="A455" s="80" t="s">
        <v>276</v>
      </c>
      <c r="B455" s="68" t="s">
        <v>606</v>
      </c>
      <c r="C455" s="67" t="s">
        <v>566</v>
      </c>
      <c r="D455" s="63" t="s">
        <v>338</v>
      </c>
      <c r="E455" s="63" t="s">
        <v>137</v>
      </c>
      <c r="F455" s="63" t="s">
        <v>605</v>
      </c>
      <c r="G455" s="167">
        <v>208200</v>
      </c>
      <c r="H455" s="167">
        <v>67107</v>
      </c>
      <c r="I455" s="65">
        <f t="shared" si="80"/>
        <v>32.231988472622483</v>
      </c>
    </row>
    <row r="456" spans="1:12" ht="30" customHeight="1">
      <c r="A456" s="80" t="s">
        <v>277</v>
      </c>
      <c r="B456" s="84" t="s">
        <v>567</v>
      </c>
      <c r="C456" s="70" t="s">
        <v>568</v>
      </c>
      <c r="D456" s="63"/>
      <c r="E456" s="63"/>
      <c r="F456" s="63"/>
      <c r="G456" s="62">
        <f>G457</f>
        <v>1991390</v>
      </c>
      <c r="H456" s="62">
        <f t="shared" ref="H456:H458" si="82">H457</f>
        <v>446706.5</v>
      </c>
      <c r="I456" s="62">
        <f t="shared" si="80"/>
        <v>22.431894304982951</v>
      </c>
    </row>
    <row r="457" spans="1:12">
      <c r="A457" s="80" t="s">
        <v>245</v>
      </c>
      <c r="B457" s="61" t="s">
        <v>591</v>
      </c>
      <c r="C457" s="70" t="s">
        <v>568</v>
      </c>
      <c r="D457" s="60" t="s">
        <v>590</v>
      </c>
      <c r="E457" s="60"/>
      <c r="F457" s="60"/>
      <c r="G457" s="62">
        <f>G458</f>
        <v>1991390</v>
      </c>
      <c r="H457" s="62">
        <f t="shared" si="82"/>
        <v>446706.5</v>
      </c>
      <c r="I457" s="62">
        <f t="shared" si="80"/>
        <v>22.431894304982951</v>
      </c>
    </row>
    <row r="458" spans="1:12" ht="57">
      <c r="A458" s="80" t="s">
        <v>246</v>
      </c>
      <c r="B458" s="61" t="s">
        <v>599</v>
      </c>
      <c r="C458" s="70" t="s">
        <v>568</v>
      </c>
      <c r="D458" s="60" t="s">
        <v>598</v>
      </c>
      <c r="E458" s="60"/>
      <c r="F458" s="60"/>
      <c r="G458" s="62">
        <f>G459</f>
        <v>1991390</v>
      </c>
      <c r="H458" s="62">
        <f t="shared" si="82"/>
        <v>446706.5</v>
      </c>
      <c r="I458" s="62">
        <f t="shared" si="80"/>
        <v>22.431894304982951</v>
      </c>
    </row>
    <row r="459" spans="1:12" s="10" customFormat="1" ht="28.5" customHeight="1">
      <c r="A459" s="80" t="s">
        <v>247</v>
      </c>
      <c r="B459" s="64" t="s">
        <v>594</v>
      </c>
      <c r="C459" s="67" t="s">
        <v>568</v>
      </c>
      <c r="D459" s="63" t="s">
        <v>598</v>
      </c>
      <c r="E459" s="63" t="s">
        <v>395</v>
      </c>
      <c r="F459" s="60"/>
      <c r="G459" s="65">
        <f>G462+G465+G460</f>
        <v>1991390</v>
      </c>
      <c r="H459" s="65">
        <f t="shared" ref="H459" si="83">H462+H465+H460</f>
        <v>446706.5</v>
      </c>
      <c r="I459" s="65">
        <f t="shared" si="80"/>
        <v>22.431894304982951</v>
      </c>
      <c r="J459" s="32"/>
      <c r="K459" s="145"/>
      <c r="L459" s="5"/>
    </row>
    <row r="460" spans="1:12" s="10" customFormat="1" ht="48.75" customHeight="1">
      <c r="A460" s="80" t="s">
        <v>248</v>
      </c>
      <c r="B460" s="64" t="s">
        <v>610</v>
      </c>
      <c r="C460" s="67" t="s">
        <v>568</v>
      </c>
      <c r="D460" s="63" t="s">
        <v>598</v>
      </c>
      <c r="E460" s="63" t="s">
        <v>488</v>
      </c>
      <c r="F460" s="63"/>
      <c r="G460" s="92">
        <f>G461</f>
        <v>50400</v>
      </c>
      <c r="H460" s="92">
        <f t="shared" ref="H460" si="84">H461</f>
        <v>0</v>
      </c>
      <c r="I460" s="65">
        <f t="shared" si="80"/>
        <v>0</v>
      </c>
      <c r="J460" s="32"/>
      <c r="K460" s="145"/>
      <c r="L460" s="5"/>
    </row>
    <row r="461" spans="1:12" s="10" customFormat="1" ht="53.25" customHeight="1">
      <c r="A461" s="80" t="s">
        <v>376</v>
      </c>
      <c r="B461" s="68" t="s">
        <v>606</v>
      </c>
      <c r="C461" s="67" t="s">
        <v>568</v>
      </c>
      <c r="D461" s="63" t="s">
        <v>598</v>
      </c>
      <c r="E461" s="63" t="s">
        <v>488</v>
      </c>
      <c r="F461" s="63" t="s">
        <v>605</v>
      </c>
      <c r="G461" s="167">
        <v>50400</v>
      </c>
      <c r="H461" s="167">
        <v>0</v>
      </c>
      <c r="I461" s="65">
        <f t="shared" si="80"/>
        <v>0</v>
      </c>
      <c r="J461" s="32"/>
      <c r="K461" s="145"/>
      <c r="L461" s="5"/>
    </row>
    <row r="462" spans="1:12" s="10" customFormat="1" ht="54.75" customHeight="1">
      <c r="A462" s="80" t="s">
        <v>377</v>
      </c>
      <c r="B462" s="64" t="s">
        <v>602</v>
      </c>
      <c r="C462" s="67" t="s">
        <v>568</v>
      </c>
      <c r="D462" s="63" t="s">
        <v>598</v>
      </c>
      <c r="E462" s="63" t="s">
        <v>487</v>
      </c>
      <c r="F462" s="67"/>
      <c r="G462" s="92">
        <f>SUM(G463:G464)</f>
        <v>734418</v>
      </c>
      <c r="H462" s="92">
        <f t="shared" ref="H462" si="85">SUM(H463:H464)</f>
        <v>136034.29999999999</v>
      </c>
      <c r="I462" s="65">
        <f t="shared" si="80"/>
        <v>18.522735009218184</v>
      </c>
      <c r="J462" s="32"/>
      <c r="K462" s="145"/>
      <c r="L462" s="5"/>
    </row>
    <row r="463" spans="1:12" s="10" customFormat="1" ht="38.25" customHeight="1">
      <c r="A463" s="80" t="s">
        <v>378</v>
      </c>
      <c r="B463" s="64" t="s">
        <v>597</v>
      </c>
      <c r="C463" s="67" t="s">
        <v>568</v>
      </c>
      <c r="D463" s="63" t="s">
        <v>598</v>
      </c>
      <c r="E463" s="63" t="s">
        <v>487</v>
      </c>
      <c r="F463" s="67" t="s">
        <v>596</v>
      </c>
      <c r="G463" s="167">
        <v>631418</v>
      </c>
      <c r="H463" s="167">
        <v>124854.3</v>
      </c>
      <c r="I463" s="65">
        <f t="shared" si="80"/>
        <v>19.773636481696752</v>
      </c>
      <c r="J463" s="32"/>
      <c r="K463" s="145"/>
      <c r="L463" s="5"/>
    </row>
    <row r="464" spans="1:12" s="10" customFormat="1" ht="50.25" customHeight="1">
      <c r="A464" s="80" t="s">
        <v>379</v>
      </c>
      <c r="B464" s="68" t="s">
        <v>606</v>
      </c>
      <c r="C464" s="67" t="s">
        <v>568</v>
      </c>
      <c r="D464" s="63" t="s">
        <v>598</v>
      </c>
      <c r="E464" s="63" t="s">
        <v>487</v>
      </c>
      <c r="F464" s="67" t="s">
        <v>605</v>
      </c>
      <c r="G464" s="167">
        <v>103000</v>
      </c>
      <c r="H464" s="167">
        <v>11180</v>
      </c>
      <c r="I464" s="65">
        <f t="shared" si="80"/>
        <v>10.854368932038835</v>
      </c>
      <c r="J464" s="32"/>
      <c r="K464" s="145"/>
      <c r="L464" s="5"/>
    </row>
    <row r="465" spans="1:12" s="10" customFormat="1" ht="43.5" customHeight="1">
      <c r="A465" s="80" t="s">
        <v>380</v>
      </c>
      <c r="B465" s="69" t="s">
        <v>510</v>
      </c>
      <c r="C465" s="67" t="s">
        <v>568</v>
      </c>
      <c r="D465" s="63" t="s">
        <v>598</v>
      </c>
      <c r="E465" s="63" t="s">
        <v>509</v>
      </c>
      <c r="F465" s="67"/>
      <c r="G465" s="92">
        <f>G466</f>
        <v>1206572</v>
      </c>
      <c r="H465" s="92">
        <f>H466</f>
        <v>310672.2</v>
      </c>
      <c r="I465" s="65">
        <f t="shared" si="80"/>
        <v>25.748334952244871</v>
      </c>
      <c r="J465" s="32"/>
      <c r="K465" s="145"/>
      <c r="L465" s="5"/>
    </row>
    <row r="466" spans="1:12" s="10" customFormat="1" ht="48" customHeight="1">
      <c r="A466" s="80" t="s">
        <v>381</v>
      </c>
      <c r="B466" s="64" t="s">
        <v>597</v>
      </c>
      <c r="C466" s="67" t="s">
        <v>568</v>
      </c>
      <c r="D466" s="63" t="s">
        <v>598</v>
      </c>
      <c r="E466" s="63" t="s">
        <v>509</v>
      </c>
      <c r="F466" s="67" t="s">
        <v>596</v>
      </c>
      <c r="G466" s="167">
        <v>1206572</v>
      </c>
      <c r="H466" s="167">
        <v>310672.2</v>
      </c>
      <c r="I466" s="65">
        <f t="shared" si="80"/>
        <v>25.748334952244871</v>
      </c>
      <c r="J466" s="32"/>
      <c r="K466" s="145"/>
      <c r="L466" s="5"/>
    </row>
    <row r="467" spans="1:12" s="10" customFormat="1" ht="49.5" customHeight="1">
      <c r="A467" s="80" t="s">
        <v>382</v>
      </c>
      <c r="B467" s="61" t="s">
        <v>569</v>
      </c>
      <c r="C467" s="70" t="s">
        <v>570</v>
      </c>
      <c r="D467" s="60"/>
      <c r="E467" s="60"/>
      <c r="F467" s="60"/>
      <c r="G467" s="62">
        <f>G468</f>
        <v>2082882</v>
      </c>
      <c r="H467" s="62">
        <f t="shared" ref="H467:H469" si="86">H468</f>
        <v>287271.06</v>
      </c>
      <c r="I467" s="62">
        <f t="shared" si="80"/>
        <v>13.791998778615399</v>
      </c>
      <c r="J467" s="32"/>
      <c r="K467" s="145"/>
      <c r="L467" s="5"/>
    </row>
    <row r="468" spans="1:12" s="10" customFormat="1" ht="27.75" customHeight="1">
      <c r="A468" s="80" t="s">
        <v>383</v>
      </c>
      <c r="B468" s="61" t="s">
        <v>591</v>
      </c>
      <c r="C468" s="70" t="s">
        <v>570</v>
      </c>
      <c r="D468" s="60" t="s">
        <v>590</v>
      </c>
      <c r="E468" s="60"/>
      <c r="F468" s="60"/>
      <c r="G468" s="62">
        <f>G469</f>
        <v>2082882</v>
      </c>
      <c r="H468" s="62">
        <f t="shared" si="86"/>
        <v>287271.06</v>
      </c>
      <c r="I468" s="62">
        <f t="shared" si="80"/>
        <v>13.791998778615399</v>
      </c>
      <c r="J468" s="32"/>
      <c r="K468" s="145"/>
      <c r="L468" s="5"/>
    </row>
    <row r="469" spans="1:12" s="10" customFormat="1" ht="58.5" customHeight="1">
      <c r="A469" s="80" t="s">
        <v>384</v>
      </c>
      <c r="B469" s="61" t="s">
        <v>629</v>
      </c>
      <c r="C469" s="70" t="s">
        <v>570</v>
      </c>
      <c r="D469" s="60" t="s">
        <v>628</v>
      </c>
      <c r="E469" s="60"/>
      <c r="F469" s="60"/>
      <c r="G469" s="62">
        <f>G470</f>
        <v>2082882</v>
      </c>
      <c r="H469" s="62">
        <f t="shared" si="86"/>
        <v>287271.06</v>
      </c>
      <c r="I469" s="62">
        <f t="shared" si="80"/>
        <v>13.791998778615399</v>
      </c>
      <c r="J469" s="32"/>
      <c r="K469" s="145"/>
      <c r="L469" s="5"/>
    </row>
    <row r="470" spans="1:12" s="10" customFormat="1" ht="29.25" customHeight="1">
      <c r="A470" s="80" t="s">
        <v>848</v>
      </c>
      <c r="B470" s="64" t="s">
        <v>594</v>
      </c>
      <c r="C470" s="67" t="s">
        <v>570</v>
      </c>
      <c r="D470" s="63" t="s">
        <v>628</v>
      </c>
      <c r="E470" s="63" t="s">
        <v>395</v>
      </c>
      <c r="F470" s="67"/>
      <c r="G470" s="65">
        <f>G471+G474</f>
        <v>2082882</v>
      </c>
      <c r="H470" s="65">
        <f t="shared" ref="H470" si="87">H471+H474</f>
        <v>287271.06</v>
      </c>
      <c r="I470" s="65">
        <f t="shared" si="80"/>
        <v>13.791998778615399</v>
      </c>
      <c r="J470" s="32"/>
      <c r="K470" s="145"/>
      <c r="L470" s="5"/>
    </row>
    <row r="471" spans="1:12" s="10" customFormat="1" ht="42" customHeight="1">
      <c r="A471" s="80" t="s">
        <v>849</v>
      </c>
      <c r="B471" s="64" t="s">
        <v>602</v>
      </c>
      <c r="C471" s="67" t="s">
        <v>570</v>
      </c>
      <c r="D471" s="63" t="s">
        <v>628</v>
      </c>
      <c r="E471" s="63" t="s">
        <v>487</v>
      </c>
      <c r="F471" s="67"/>
      <c r="G471" s="92">
        <f>G472+G473</f>
        <v>876310</v>
      </c>
      <c r="H471" s="92">
        <f t="shared" ref="H471" si="88">H472+H473</f>
        <v>0</v>
      </c>
      <c r="I471" s="65">
        <f t="shared" si="80"/>
        <v>0</v>
      </c>
      <c r="J471" s="32"/>
      <c r="K471" s="145"/>
      <c r="L471" s="5"/>
    </row>
    <row r="472" spans="1:12" s="10" customFormat="1" ht="37.5" customHeight="1">
      <c r="A472" s="80" t="s">
        <v>850</v>
      </c>
      <c r="B472" s="64" t="s">
        <v>908</v>
      </c>
      <c r="C472" s="67" t="s">
        <v>570</v>
      </c>
      <c r="D472" s="63" t="s">
        <v>628</v>
      </c>
      <c r="E472" s="63" t="s">
        <v>487</v>
      </c>
      <c r="F472" s="67" t="s">
        <v>596</v>
      </c>
      <c r="G472" s="167">
        <v>821310</v>
      </c>
      <c r="H472" s="167">
        <v>0</v>
      </c>
      <c r="I472" s="65">
        <f t="shared" si="80"/>
        <v>0</v>
      </c>
      <c r="J472" s="32"/>
      <c r="K472" s="145"/>
      <c r="L472" s="5"/>
    </row>
    <row r="473" spans="1:12" s="10" customFormat="1" ht="49.5" customHeight="1">
      <c r="A473" s="80" t="s">
        <v>893</v>
      </c>
      <c r="B473" s="68" t="s">
        <v>12</v>
      </c>
      <c r="C473" s="67" t="s">
        <v>570</v>
      </c>
      <c r="D473" s="63" t="s">
        <v>628</v>
      </c>
      <c r="E473" s="63" t="s">
        <v>487</v>
      </c>
      <c r="F473" s="67" t="s">
        <v>605</v>
      </c>
      <c r="G473" s="167">
        <v>55000</v>
      </c>
      <c r="H473" s="167">
        <v>0</v>
      </c>
      <c r="I473" s="65">
        <f t="shared" si="80"/>
        <v>0</v>
      </c>
      <c r="J473" s="32"/>
      <c r="K473" s="145"/>
      <c r="L473" s="5"/>
    </row>
    <row r="474" spans="1:12" s="10" customFormat="1" ht="36.75" customHeight="1">
      <c r="A474" s="80" t="s">
        <v>894</v>
      </c>
      <c r="B474" s="64" t="s">
        <v>220</v>
      </c>
      <c r="C474" s="67" t="s">
        <v>570</v>
      </c>
      <c r="D474" s="63" t="s">
        <v>628</v>
      </c>
      <c r="E474" s="63" t="s">
        <v>275</v>
      </c>
      <c r="F474" s="67"/>
      <c r="G474" s="65">
        <f>G475</f>
        <v>1206572</v>
      </c>
      <c r="H474" s="65">
        <f t="shared" ref="H474" si="89">H475</f>
        <v>287271.06</v>
      </c>
      <c r="I474" s="65">
        <f t="shared" si="80"/>
        <v>23.808861800207527</v>
      </c>
      <c r="J474" s="32"/>
      <c r="K474" s="145"/>
      <c r="L474" s="5"/>
    </row>
    <row r="475" spans="1:12" s="10" customFormat="1" ht="49.5" customHeight="1">
      <c r="A475" s="80" t="s">
        <v>1017</v>
      </c>
      <c r="B475" s="64" t="s">
        <v>908</v>
      </c>
      <c r="C475" s="67" t="s">
        <v>570</v>
      </c>
      <c r="D475" s="63" t="s">
        <v>628</v>
      </c>
      <c r="E475" s="63" t="s">
        <v>275</v>
      </c>
      <c r="F475" s="67" t="s">
        <v>596</v>
      </c>
      <c r="G475" s="167">
        <v>1206572</v>
      </c>
      <c r="H475" s="167">
        <v>287271.06</v>
      </c>
      <c r="I475" s="65">
        <f t="shared" si="80"/>
        <v>23.808861800207527</v>
      </c>
      <c r="J475" s="32"/>
      <c r="K475" s="145"/>
      <c r="L475" s="5"/>
    </row>
    <row r="476" spans="1:12" s="10" customFormat="1" ht="44.25" customHeight="1">
      <c r="A476" s="80" t="s">
        <v>1018</v>
      </c>
      <c r="B476" s="61" t="s">
        <v>571</v>
      </c>
      <c r="C476" s="70" t="s">
        <v>572</v>
      </c>
      <c r="D476" s="63"/>
      <c r="E476" s="63"/>
      <c r="F476" s="63"/>
      <c r="G476" s="62">
        <f>G477+G503</f>
        <v>48556603</v>
      </c>
      <c r="H476" s="62">
        <f>H477+H503</f>
        <v>8226401.3600000003</v>
      </c>
      <c r="I476" s="62">
        <f t="shared" si="80"/>
        <v>16.941879892215688</v>
      </c>
      <c r="J476" s="32"/>
      <c r="K476" s="145"/>
      <c r="L476" s="5"/>
    </row>
    <row r="477" spans="1:12" s="10" customFormat="1" ht="18" customHeight="1">
      <c r="A477" s="80" t="s">
        <v>895</v>
      </c>
      <c r="B477" s="61" t="s">
        <v>105</v>
      </c>
      <c r="C477" s="70" t="s">
        <v>572</v>
      </c>
      <c r="D477" s="60" t="s">
        <v>104</v>
      </c>
      <c r="E477" s="60"/>
      <c r="F477" s="60"/>
      <c r="G477" s="93">
        <f>G478+G483</f>
        <v>21176203</v>
      </c>
      <c r="H477" s="93">
        <f t="shared" ref="H477" si="90">H478+H483</f>
        <v>5412970</v>
      </c>
      <c r="I477" s="62">
        <f t="shared" si="80"/>
        <v>25.561570221063711</v>
      </c>
      <c r="J477" s="32"/>
      <c r="K477" s="145"/>
      <c r="L477" s="5"/>
    </row>
    <row r="478" spans="1:12" s="10" customFormat="1" ht="24.75" customHeight="1">
      <c r="A478" s="80" t="s">
        <v>896</v>
      </c>
      <c r="B478" s="61" t="s">
        <v>360</v>
      </c>
      <c r="C478" s="70" t="s">
        <v>572</v>
      </c>
      <c r="D478" s="60" t="s">
        <v>359</v>
      </c>
      <c r="E478" s="60"/>
      <c r="F478" s="60"/>
      <c r="G478" s="93">
        <f t="shared" ref="G478:H481" si="91">G479</f>
        <v>20720003</v>
      </c>
      <c r="H478" s="93">
        <f t="shared" si="91"/>
        <v>5397400</v>
      </c>
      <c r="I478" s="62">
        <f t="shared" si="80"/>
        <v>26.049224027622003</v>
      </c>
      <c r="J478" s="32"/>
      <c r="K478" s="145"/>
      <c r="L478" s="5"/>
    </row>
    <row r="479" spans="1:12" s="10" customFormat="1" ht="55.5" customHeight="1">
      <c r="A479" s="80" t="s">
        <v>897</v>
      </c>
      <c r="B479" s="64" t="s">
        <v>1042</v>
      </c>
      <c r="C479" s="67" t="s">
        <v>572</v>
      </c>
      <c r="D479" s="63" t="s">
        <v>359</v>
      </c>
      <c r="E479" s="63" t="s">
        <v>473</v>
      </c>
      <c r="F479" s="60"/>
      <c r="G479" s="65">
        <f t="shared" si="91"/>
        <v>20720003</v>
      </c>
      <c r="H479" s="65">
        <f t="shared" si="91"/>
        <v>5397400</v>
      </c>
      <c r="I479" s="65">
        <f t="shared" si="80"/>
        <v>26.049224027622003</v>
      </c>
      <c r="J479" s="32"/>
      <c r="K479" s="145"/>
      <c r="L479" s="5"/>
    </row>
    <row r="480" spans="1:12" s="10" customFormat="1" ht="54.75" customHeight="1">
      <c r="A480" s="80" t="s">
        <v>900</v>
      </c>
      <c r="B480" s="64" t="s">
        <v>183</v>
      </c>
      <c r="C480" s="67" t="s">
        <v>572</v>
      </c>
      <c r="D480" s="63" t="s">
        <v>359</v>
      </c>
      <c r="E480" s="63" t="s">
        <v>474</v>
      </c>
      <c r="F480" s="63"/>
      <c r="G480" s="92">
        <f>G481</f>
        <v>20720003</v>
      </c>
      <c r="H480" s="92">
        <f t="shared" si="91"/>
        <v>5397400</v>
      </c>
      <c r="I480" s="65">
        <f t="shared" si="80"/>
        <v>26.049224027622003</v>
      </c>
      <c r="J480" s="32"/>
      <c r="K480" s="145"/>
      <c r="L480" s="5"/>
    </row>
    <row r="481" spans="1:12" s="10" customFormat="1" ht="57">
      <c r="A481" s="80" t="s">
        <v>901</v>
      </c>
      <c r="B481" s="80" t="s">
        <v>280</v>
      </c>
      <c r="C481" s="67" t="s">
        <v>572</v>
      </c>
      <c r="D481" s="63" t="s">
        <v>359</v>
      </c>
      <c r="E481" s="63" t="s">
        <v>499</v>
      </c>
      <c r="F481" s="63"/>
      <c r="G481" s="92">
        <f>G482</f>
        <v>20720003</v>
      </c>
      <c r="H481" s="92">
        <f t="shared" si="91"/>
        <v>5397400</v>
      </c>
      <c r="I481" s="65">
        <f t="shared" si="80"/>
        <v>26.049224027622003</v>
      </c>
      <c r="J481" s="32"/>
      <c r="K481" s="145"/>
      <c r="L481" s="5"/>
    </row>
    <row r="482" spans="1:12" s="10" customFormat="1" ht="27.75" customHeight="1">
      <c r="A482" s="80" t="s">
        <v>902</v>
      </c>
      <c r="B482" s="64" t="s">
        <v>118</v>
      </c>
      <c r="C482" s="67" t="s">
        <v>572</v>
      </c>
      <c r="D482" s="63" t="s">
        <v>359</v>
      </c>
      <c r="E482" s="63" t="s">
        <v>499</v>
      </c>
      <c r="F482" s="63" t="s">
        <v>117</v>
      </c>
      <c r="G482" s="167">
        <v>20720003</v>
      </c>
      <c r="H482" s="167">
        <v>5397400</v>
      </c>
      <c r="I482" s="65">
        <f t="shared" si="80"/>
        <v>26.049224027622003</v>
      </c>
      <c r="J482" s="32"/>
      <c r="K482" s="145"/>
      <c r="L482" s="5"/>
    </row>
    <row r="483" spans="1:12" s="10" customFormat="1" ht="32.25" customHeight="1">
      <c r="A483" s="80" t="s">
        <v>903</v>
      </c>
      <c r="B483" s="61" t="s">
        <v>131</v>
      </c>
      <c r="C483" s="70" t="s">
        <v>572</v>
      </c>
      <c r="D483" s="60" t="s">
        <v>284</v>
      </c>
      <c r="E483" s="60"/>
      <c r="F483" s="60"/>
      <c r="G483" s="62">
        <f>G484</f>
        <v>456200</v>
      </c>
      <c r="H483" s="62">
        <f>H484</f>
        <v>15570</v>
      </c>
      <c r="I483" s="62">
        <f t="shared" si="80"/>
        <v>3.41297676457694</v>
      </c>
      <c r="J483" s="32"/>
      <c r="K483" s="145"/>
      <c r="L483" s="5"/>
    </row>
    <row r="484" spans="1:12" s="10" customFormat="1" ht="42.75">
      <c r="A484" s="80" t="s">
        <v>904</v>
      </c>
      <c r="B484" s="64" t="s">
        <v>1042</v>
      </c>
      <c r="C484" s="67" t="s">
        <v>572</v>
      </c>
      <c r="D484" s="63" t="s">
        <v>284</v>
      </c>
      <c r="E484" s="63" t="s">
        <v>473</v>
      </c>
      <c r="F484" s="63"/>
      <c r="G484" s="92">
        <f>G490+G493+G500+G485</f>
        <v>456200</v>
      </c>
      <c r="H484" s="92">
        <f>H490+H493+H500+H485</f>
        <v>15570</v>
      </c>
      <c r="I484" s="65">
        <f t="shared" si="80"/>
        <v>3.41297676457694</v>
      </c>
      <c r="J484" s="32"/>
      <c r="K484" s="145"/>
      <c r="L484" s="5"/>
    </row>
    <row r="485" spans="1:12" s="10" customFormat="1" ht="42.75">
      <c r="A485" s="80" t="s">
        <v>905</v>
      </c>
      <c r="B485" s="64" t="s">
        <v>183</v>
      </c>
      <c r="C485" s="67" t="s">
        <v>572</v>
      </c>
      <c r="D485" s="63" t="s">
        <v>284</v>
      </c>
      <c r="E485" s="63" t="s">
        <v>474</v>
      </c>
      <c r="F485" s="63"/>
      <c r="G485" s="92">
        <f>G486+G488</f>
        <v>325200</v>
      </c>
      <c r="H485" s="92">
        <f t="shared" ref="H485" si="92">H486+H488</f>
        <v>0</v>
      </c>
      <c r="I485" s="65">
        <f t="shared" si="80"/>
        <v>0</v>
      </c>
      <c r="J485" s="32"/>
      <c r="K485" s="145"/>
      <c r="L485" s="5"/>
    </row>
    <row r="486" spans="1:12" s="10" customFormat="1" ht="42.75">
      <c r="A486" s="80" t="s">
        <v>917</v>
      </c>
      <c r="B486" s="64" t="s">
        <v>231</v>
      </c>
      <c r="C486" s="67" t="s">
        <v>572</v>
      </c>
      <c r="D486" s="63" t="s">
        <v>284</v>
      </c>
      <c r="E486" s="63" t="s">
        <v>232</v>
      </c>
      <c r="F486" s="63"/>
      <c r="G486" s="92">
        <f>G487</f>
        <v>200000</v>
      </c>
      <c r="H486" s="92">
        <f>H487</f>
        <v>0</v>
      </c>
      <c r="I486" s="65">
        <f t="shared" si="80"/>
        <v>0</v>
      </c>
      <c r="J486" s="32"/>
      <c r="K486" s="145"/>
      <c r="L486" s="5"/>
    </row>
    <row r="487" spans="1:12" s="10" customFormat="1">
      <c r="A487" s="80" t="s">
        <v>918</v>
      </c>
      <c r="B487" s="64" t="s">
        <v>118</v>
      </c>
      <c r="C487" s="67" t="s">
        <v>572</v>
      </c>
      <c r="D487" s="63" t="s">
        <v>284</v>
      </c>
      <c r="E487" s="63" t="s">
        <v>232</v>
      </c>
      <c r="F487" s="63" t="s">
        <v>117</v>
      </c>
      <c r="G487" s="167">
        <v>200000</v>
      </c>
      <c r="H487" s="167">
        <v>0</v>
      </c>
      <c r="I487" s="65">
        <f t="shared" si="80"/>
        <v>0</v>
      </c>
      <c r="J487" s="32"/>
      <c r="K487" s="145"/>
      <c r="L487" s="5"/>
    </row>
    <row r="488" spans="1:12" s="10" customFormat="1" ht="28.5">
      <c r="A488" s="80" t="s">
        <v>919</v>
      </c>
      <c r="B488" s="64" t="s">
        <v>952</v>
      </c>
      <c r="C488" s="67" t="s">
        <v>572</v>
      </c>
      <c r="D488" s="63" t="s">
        <v>284</v>
      </c>
      <c r="E488" s="63" t="s">
        <v>953</v>
      </c>
      <c r="F488" s="63"/>
      <c r="G488" s="92">
        <f>G489</f>
        <v>125200</v>
      </c>
      <c r="H488" s="92">
        <f>H489</f>
        <v>0</v>
      </c>
      <c r="I488" s="65">
        <f t="shared" si="80"/>
        <v>0</v>
      </c>
      <c r="J488" s="32"/>
      <c r="K488" s="145"/>
      <c r="L488" s="5"/>
    </row>
    <row r="489" spans="1:12" s="10" customFormat="1">
      <c r="A489" s="80" t="s">
        <v>920</v>
      </c>
      <c r="B489" s="64" t="s">
        <v>118</v>
      </c>
      <c r="C489" s="67" t="s">
        <v>572</v>
      </c>
      <c r="D489" s="63" t="s">
        <v>284</v>
      </c>
      <c r="E489" s="63" t="s">
        <v>953</v>
      </c>
      <c r="F489" s="63" t="s">
        <v>117</v>
      </c>
      <c r="G489" s="167">
        <v>125200</v>
      </c>
      <c r="H489" s="167">
        <v>0</v>
      </c>
      <c r="I489" s="65">
        <f t="shared" si="80"/>
        <v>0</v>
      </c>
      <c r="J489" s="32"/>
      <c r="K489" s="145"/>
      <c r="L489" s="5"/>
    </row>
    <row r="490" spans="1:12" s="10" customFormat="1" ht="40.5" customHeight="1">
      <c r="A490" s="80" t="s">
        <v>1021</v>
      </c>
      <c r="B490" s="64" t="s">
        <v>177</v>
      </c>
      <c r="C490" s="67" t="s">
        <v>572</v>
      </c>
      <c r="D490" s="63" t="s">
        <v>284</v>
      </c>
      <c r="E490" s="63" t="s">
        <v>475</v>
      </c>
      <c r="F490" s="63"/>
      <c r="G490" s="92">
        <f>G491</f>
        <v>31000</v>
      </c>
      <c r="H490" s="92">
        <f t="shared" ref="H490" si="93">H491</f>
        <v>0</v>
      </c>
      <c r="I490" s="65">
        <f t="shared" si="80"/>
        <v>0</v>
      </c>
      <c r="J490" s="32"/>
      <c r="K490" s="145"/>
      <c r="L490" s="5"/>
    </row>
    <row r="491" spans="1:12" s="10" customFormat="1" ht="36.75" customHeight="1">
      <c r="A491" s="80" t="s">
        <v>1050</v>
      </c>
      <c r="B491" s="64" t="s">
        <v>295</v>
      </c>
      <c r="C491" s="67" t="s">
        <v>572</v>
      </c>
      <c r="D491" s="63" t="s">
        <v>284</v>
      </c>
      <c r="E491" s="63" t="s">
        <v>500</v>
      </c>
      <c r="F491" s="63"/>
      <c r="G491" s="92">
        <f>G492</f>
        <v>31000</v>
      </c>
      <c r="H491" s="92">
        <f t="shared" ref="H491" si="94">H492</f>
        <v>0</v>
      </c>
      <c r="I491" s="65">
        <f t="shared" si="80"/>
        <v>0</v>
      </c>
      <c r="J491" s="32"/>
      <c r="K491" s="145"/>
      <c r="L491" s="5"/>
    </row>
    <row r="492" spans="1:12" s="10" customFormat="1" ht="46.5" customHeight="1">
      <c r="A492" s="80" t="s">
        <v>1051</v>
      </c>
      <c r="B492" s="68" t="s">
        <v>606</v>
      </c>
      <c r="C492" s="67" t="s">
        <v>572</v>
      </c>
      <c r="D492" s="63" t="s">
        <v>284</v>
      </c>
      <c r="E492" s="63" t="s">
        <v>500</v>
      </c>
      <c r="F492" s="63" t="s">
        <v>605</v>
      </c>
      <c r="G492" s="167">
        <v>31000</v>
      </c>
      <c r="H492" s="167">
        <v>0</v>
      </c>
      <c r="I492" s="65">
        <f t="shared" si="80"/>
        <v>0</v>
      </c>
      <c r="J492" s="32"/>
      <c r="K492" s="145"/>
      <c r="L492" s="5"/>
    </row>
    <row r="493" spans="1:12" s="10" customFormat="1" ht="46.5" customHeight="1">
      <c r="A493" s="80" t="s">
        <v>1052</v>
      </c>
      <c r="B493" s="68" t="s">
        <v>516</v>
      </c>
      <c r="C493" s="67" t="s">
        <v>572</v>
      </c>
      <c r="D493" s="63" t="s">
        <v>284</v>
      </c>
      <c r="E493" s="63" t="s">
        <v>515</v>
      </c>
      <c r="F493" s="63"/>
      <c r="G493" s="92">
        <f>G494+G498+G496</f>
        <v>55000</v>
      </c>
      <c r="H493" s="92">
        <f t="shared" ref="H493" si="95">H494+H498+H496</f>
        <v>15570</v>
      </c>
      <c r="I493" s="65">
        <f t="shared" si="80"/>
        <v>28.309090909090912</v>
      </c>
      <c r="J493" s="32"/>
      <c r="K493" s="145"/>
      <c r="L493" s="5"/>
    </row>
    <row r="494" spans="1:12" s="10" customFormat="1" ht="54" customHeight="1">
      <c r="A494" s="80" t="s">
        <v>1053</v>
      </c>
      <c r="B494" s="68" t="s">
        <v>194</v>
      </c>
      <c r="C494" s="67" t="s">
        <v>572</v>
      </c>
      <c r="D494" s="63" t="s">
        <v>284</v>
      </c>
      <c r="E494" s="63" t="s">
        <v>193</v>
      </c>
      <c r="F494" s="63"/>
      <c r="G494" s="92">
        <f>G495</f>
        <v>30000</v>
      </c>
      <c r="H494" s="92">
        <f t="shared" ref="H494" si="96">H495</f>
        <v>0</v>
      </c>
      <c r="I494" s="65">
        <f t="shared" si="80"/>
        <v>0</v>
      </c>
      <c r="J494" s="32"/>
      <c r="K494" s="145"/>
      <c r="L494" s="5"/>
    </row>
    <row r="495" spans="1:12" s="10" customFormat="1" ht="54" customHeight="1">
      <c r="A495" s="80" t="s">
        <v>1098</v>
      </c>
      <c r="B495" s="68" t="s">
        <v>606</v>
      </c>
      <c r="C495" s="67" t="s">
        <v>572</v>
      </c>
      <c r="D495" s="63" t="s">
        <v>284</v>
      </c>
      <c r="E495" s="63" t="s">
        <v>193</v>
      </c>
      <c r="F495" s="63" t="s">
        <v>605</v>
      </c>
      <c r="G495" s="167">
        <v>30000</v>
      </c>
      <c r="H495" s="167">
        <v>0</v>
      </c>
      <c r="I495" s="65">
        <f t="shared" si="80"/>
        <v>0</v>
      </c>
      <c r="J495" s="32"/>
      <c r="K495" s="145"/>
      <c r="L495" s="5"/>
    </row>
    <row r="496" spans="1:12" s="10" customFormat="1" ht="43.5" customHeight="1">
      <c r="A496" s="80" t="s">
        <v>1099</v>
      </c>
      <c r="B496" s="68" t="s">
        <v>1092</v>
      </c>
      <c r="C496" s="67" t="s">
        <v>572</v>
      </c>
      <c r="D496" s="63" t="s">
        <v>284</v>
      </c>
      <c r="E496" s="63" t="s">
        <v>1091</v>
      </c>
      <c r="F496" s="63"/>
      <c r="G496" s="92">
        <f>G497</f>
        <v>15570</v>
      </c>
      <c r="H496" s="92">
        <f t="shared" ref="H496" si="97">H497</f>
        <v>15570</v>
      </c>
      <c r="I496" s="65">
        <f t="shared" si="80"/>
        <v>100</v>
      </c>
      <c r="J496" s="32"/>
      <c r="K496" s="145"/>
      <c r="L496" s="5"/>
    </row>
    <row r="497" spans="1:12" s="10" customFormat="1" ht="54" customHeight="1">
      <c r="A497" s="80" t="s">
        <v>1100</v>
      </c>
      <c r="B497" s="68" t="s">
        <v>606</v>
      </c>
      <c r="C497" s="67" t="s">
        <v>572</v>
      </c>
      <c r="D497" s="63" t="s">
        <v>284</v>
      </c>
      <c r="E497" s="63" t="s">
        <v>1091</v>
      </c>
      <c r="F497" s="63" t="s">
        <v>605</v>
      </c>
      <c r="G497" s="167">
        <v>15570</v>
      </c>
      <c r="H497" s="167">
        <v>15570</v>
      </c>
      <c r="I497" s="65">
        <f t="shared" si="80"/>
        <v>100</v>
      </c>
      <c r="J497" s="32"/>
      <c r="K497" s="145"/>
      <c r="L497" s="5"/>
    </row>
    <row r="498" spans="1:12" s="10" customFormat="1" ht="46.5" customHeight="1">
      <c r="A498" s="80" t="s">
        <v>1101</v>
      </c>
      <c r="B498" s="81" t="s">
        <v>179</v>
      </c>
      <c r="C498" s="67" t="s">
        <v>572</v>
      </c>
      <c r="D498" s="63" t="s">
        <v>284</v>
      </c>
      <c r="E498" s="63" t="s">
        <v>180</v>
      </c>
      <c r="F498" s="63"/>
      <c r="G498" s="92">
        <f>G499</f>
        <v>9430</v>
      </c>
      <c r="H498" s="92">
        <f t="shared" ref="H498" si="98">H499</f>
        <v>0</v>
      </c>
      <c r="I498" s="65">
        <f t="shared" si="80"/>
        <v>0</v>
      </c>
      <c r="J498" s="32"/>
      <c r="K498" s="145"/>
      <c r="L498" s="5"/>
    </row>
    <row r="499" spans="1:12" s="10" customFormat="1" ht="54.75" customHeight="1">
      <c r="A499" s="80" t="s">
        <v>1102</v>
      </c>
      <c r="B499" s="68" t="s">
        <v>606</v>
      </c>
      <c r="C499" s="67" t="s">
        <v>572</v>
      </c>
      <c r="D499" s="63" t="s">
        <v>284</v>
      </c>
      <c r="E499" s="63" t="s">
        <v>180</v>
      </c>
      <c r="F499" s="63" t="s">
        <v>605</v>
      </c>
      <c r="G499" s="167">
        <v>9430</v>
      </c>
      <c r="H499" s="167">
        <v>0</v>
      </c>
      <c r="I499" s="65">
        <f t="shared" si="80"/>
        <v>0</v>
      </c>
      <c r="J499" s="32"/>
      <c r="K499" s="145"/>
      <c r="L499" s="5"/>
    </row>
    <row r="500" spans="1:12" s="10" customFormat="1" ht="54.75" customHeight="1">
      <c r="A500" s="80" t="s">
        <v>1103</v>
      </c>
      <c r="B500" s="68" t="s">
        <v>954</v>
      </c>
      <c r="C500" s="67" t="s">
        <v>572</v>
      </c>
      <c r="D500" s="63" t="s">
        <v>284</v>
      </c>
      <c r="E500" s="63" t="s">
        <v>955</v>
      </c>
      <c r="F500" s="63"/>
      <c r="G500" s="92">
        <f>G501</f>
        <v>45000</v>
      </c>
      <c r="H500" s="92">
        <f t="shared" ref="H500:H501" si="99">H501</f>
        <v>0</v>
      </c>
      <c r="I500" s="65">
        <f t="shared" si="80"/>
        <v>0</v>
      </c>
      <c r="J500" s="32"/>
      <c r="K500" s="145"/>
      <c r="L500" s="5"/>
    </row>
    <row r="501" spans="1:12" s="10" customFormat="1" ht="54.75" customHeight="1">
      <c r="A501" s="80" t="s">
        <v>1104</v>
      </c>
      <c r="B501" s="68" t="s">
        <v>956</v>
      </c>
      <c r="C501" s="67" t="s">
        <v>572</v>
      </c>
      <c r="D501" s="63" t="s">
        <v>284</v>
      </c>
      <c r="E501" s="63" t="s">
        <v>957</v>
      </c>
      <c r="F501" s="63"/>
      <c r="G501" s="92">
        <f>G502</f>
        <v>45000</v>
      </c>
      <c r="H501" s="92">
        <f t="shared" si="99"/>
        <v>0</v>
      </c>
      <c r="I501" s="65">
        <f t="shared" si="80"/>
        <v>0</v>
      </c>
      <c r="J501" s="32"/>
      <c r="K501" s="145"/>
      <c r="L501" s="5"/>
    </row>
    <row r="502" spans="1:12" s="10" customFormat="1" ht="54.75" customHeight="1">
      <c r="A502" s="80" t="s">
        <v>1105</v>
      </c>
      <c r="B502" s="68" t="s">
        <v>606</v>
      </c>
      <c r="C502" s="67" t="s">
        <v>572</v>
      </c>
      <c r="D502" s="63" t="s">
        <v>284</v>
      </c>
      <c r="E502" s="63" t="s">
        <v>957</v>
      </c>
      <c r="F502" s="63" t="s">
        <v>605</v>
      </c>
      <c r="G502" s="167">
        <v>45000</v>
      </c>
      <c r="H502" s="167">
        <v>0</v>
      </c>
      <c r="I502" s="65">
        <f t="shared" si="80"/>
        <v>0</v>
      </c>
      <c r="J502" s="32"/>
      <c r="K502" s="145"/>
      <c r="L502" s="5"/>
    </row>
    <row r="503" spans="1:12" s="10" customFormat="1" ht="26.25" customHeight="1">
      <c r="A503" s="80" t="s">
        <v>1106</v>
      </c>
      <c r="B503" s="61" t="s">
        <v>537</v>
      </c>
      <c r="C503" s="70" t="s">
        <v>572</v>
      </c>
      <c r="D503" s="60" t="s">
        <v>536</v>
      </c>
      <c r="E503" s="63"/>
      <c r="F503" s="63"/>
      <c r="G503" s="62">
        <f>G504+G513</f>
        <v>27380400</v>
      </c>
      <c r="H503" s="62">
        <f t="shared" ref="H503" si="100">H504+H513</f>
        <v>2813431.3600000003</v>
      </c>
      <c r="I503" s="62">
        <f t="shared" si="80"/>
        <v>10.275347913105728</v>
      </c>
      <c r="J503" s="32"/>
      <c r="K503" s="145"/>
      <c r="L503" s="5"/>
    </row>
    <row r="504" spans="1:12" s="10" customFormat="1">
      <c r="A504" s="80" t="s">
        <v>1107</v>
      </c>
      <c r="B504" s="61" t="s">
        <v>539</v>
      </c>
      <c r="C504" s="70" t="s">
        <v>572</v>
      </c>
      <c r="D504" s="60" t="s">
        <v>538</v>
      </c>
      <c r="E504" s="60"/>
      <c r="F504" s="60"/>
      <c r="G504" s="62">
        <f t="shared" ref="G504:H505" si="101">G505</f>
        <v>24203743</v>
      </c>
      <c r="H504" s="62">
        <f t="shared" si="101"/>
        <v>2100000</v>
      </c>
      <c r="I504" s="62">
        <f t="shared" si="80"/>
        <v>8.6763439853083888</v>
      </c>
      <c r="J504" s="32"/>
      <c r="K504" s="145"/>
      <c r="L504" s="5"/>
    </row>
    <row r="505" spans="1:12" s="10" customFormat="1" ht="42.75">
      <c r="A505" s="80" t="s">
        <v>1108</v>
      </c>
      <c r="B505" s="64" t="s">
        <v>1042</v>
      </c>
      <c r="C505" s="67" t="s">
        <v>572</v>
      </c>
      <c r="D505" s="63" t="s">
        <v>538</v>
      </c>
      <c r="E505" s="63" t="s">
        <v>473</v>
      </c>
      <c r="F505" s="60"/>
      <c r="G505" s="65">
        <f>G506</f>
        <v>24203743</v>
      </c>
      <c r="H505" s="65">
        <f t="shared" si="101"/>
        <v>2100000</v>
      </c>
      <c r="I505" s="65">
        <f t="shared" si="80"/>
        <v>8.6763439853083888</v>
      </c>
      <c r="J505" s="32"/>
      <c r="K505" s="145"/>
      <c r="L505" s="5"/>
    </row>
    <row r="506" spans="1:12" s="10" customFormat="1" ht="37.5" customHeight="1">
      <c r="A506" s="80" t="s">
        <v>1109</v>
      </c>
      <c r="B506" s="64" t="s">
        <v>178</v>
      </c>
      <c r="C506" s="67" t="s">
        <v>572</v>
      </c>
      <c r="D506" s="63" t="s">
        <v>538</v>
      </c>
      <c r="E506" s="63" t="s">
        <v>482</v>
      </c>
      <c r="F506" s="60"/>
      <c r="G506" s="65">
        <f>G507+G509+G511</f>
        <v>24203743</v>
      </c>
      <c r="H506" s="65">
        <f t="shared" ref="H506" si="102">H507+H509+H511</f>
        <v>2100000</v>
      </c>
      <c r="I506" s="65">
        <f t="shared" si="80"/>
        <v>8.6763439853083888</v>
      </c>
      <c r="J506" s="32"/>
      <c r="K506" s="145"/>
      <c r="L506" s="5"/>
    </row>
    <row r="507" spans="1:12" s="10" customFormat="1" ht="40.5" customHeight="1">
      <c r="A507" s="80" t="s">
        <v>1110</v>
      </c>
      <c r="B507" s="64" t="s">
        <v>540</v>
      </c>
      <c r="C507" s="67" t="s">
        <v>572</v>
      </c>
      <c r="D507" s="63" t="s">
        <v>538</v>
      </c>
      <c r="E507" s="63" t="s">
        <v>483</v>
      </c>
      <c r="F507" s="63"/>
      <c r="G507" s="92">
        <f>G508</f>
        <v>24028843</v>
      </c>
      <c r="H507" s="92">
        <f t="shared" ref="H507" si="103">H508</f>
        <v>2100000</v>
      </c>
      <c r="I507" s="65">
        <f t="shared" si="80"/>
        <v>8.739496945400159</v>
      </c>
      <c r="J507" s="32"/>
      <c r="K507" s="145"/>
      <c r="L507" s="5"/>
    </row>
    <row r="508" spans="1:12" s="10" customFormat="1" ht="23.25" customHeight="1">
      <c r="A508" s="80" t="s">
        <v>1111</v>
      </c>
      <c r="B508" s="64" t="s">
        <v>118</v>
      </c>
      <c r="C508" s="67" t="s">
        <v>572</v>
      </c>
      <c r="D508" s="63" t="s">
        <v>538</v>
      </c>
      <c r="E508" s="63" t="s">
        <v>483</v>
      </c>
      <c r="F508" s="63" t="s">
        <v>117</v>
      </c>
      <c r="G508" s="167">
        <v>24028843</v>
      </c>
      <c r="H508" s="167">
        <v>2100000</v>
      </c>
      <c r="I508" s="65">
        <f t="shared" si="80"/>
        <v>8.739496945400159</v>
      </c>
      <c r="J508" s="32"/>
      <c r="K508" s="145"/>
      <c r="L508" s="5"/>
    </row>
    <row r="509" spans="1:12" s="10" customFormat="1" ht="66.75" customHeight="1">
      <c r="A509" s="80" t="s">
        <v>1112</v>
      </c>
      <c r="B509" s="64" t="s">
        <v>856</v>
      </c>
      <c r="C509" s="67" t="s">
        <v>572</v>
      </c>
      <c r="D509" s="63" t="s">
        <v>538</v>
      </c>
      <c r="E509" s="63" t="s">
        <v>191</v>
      </c>
      <c r="F509" s="63"/>
      <c r="G509" s="92">
        <f>G510</f>
        <v>52500</v>
      </c>
      <c r="H509" s="92">
        <f>H510</f>
        <v>0</v>
      </c>
      <c r="I509" s="65">
        <f t="shared" si="80"/>
        <v>0</v>
      </c>
      <c r="J509" s="32"/>
      <c r="K509" s="145"/>
      <c r="L509" s="5"/>
    </row>
    <row r="510" spans="1:12" s="10" customFormat="1" ht="23.25" customHeight="1">
      <c r="A510" s="80" t="s">
        <v>1113</v>
      </c>
      <c r="B510" s="64" t="s">
        <v>118</v>
      </c>
      <c r="C510" s="67" t="s">
        <v>572</v>
      </c>
      <c r="D510" s="63" t="s">
        <v>538</v>
      </c>
      <c r="E510" s="63" t="s">
        <v>191</v>
      </c>
      <c r="F510" s="63" t="s">
        <v>117</v>
      </c>
      <c r="G510" s="167">
        <v>52500</v>
      </c>
      <c r="H510" s="167">
        <v>0</v>
      </c>
      <c r="I510" s="65">
        <f t="shared" si="80"/>
        <v>0</v>
      </c>
      <c r="J510" s="32"/>
      <c r="K510" s="145"/>
      <c r="L510" s="5"/>
    </row>
    <row r="511" spans="1:12" s="10" customFormat="1" ht="61.5" customHeight="1">
      <c r="A511" s="80" t="s">
        <v>1114</v>
      </c>
      <c r="B511" s="64" t="s">
        <v>913</v>
      </c>
      <c r="C511" s="67" t="s">
        <v>572</v>
      </c>
      <c r="D511" s="63" t="s">
        <v>538</v>
      </c>
      <c r="E511" s="63" t="s">
        <v>914</v>
      </c>
      <c r="F511" s="63"/>
      <c r="G511" s="92">
        <f t="shared" ref="G511:H511" si="104">G512</f>
        <v>122400</v>
      </c>
      <c r="H511" s="92">
        <f t="shared" si="104"/>
        <v>0</v>
      </c>
      <c r="I511" s="65">
        <f t="shared" si="80"/>
        <v>0</v>
      </c>
      <c r="J511" s="32"/>
      <c r="K511" s="145"/>
      <c r="L511" s="5"/>
    </row>
    <row r="512" spans="1:12" s="10" customFormat="1" ht="23.25" customHeight="1">
      <c r="A512" s="80" t="s">
        <v>1115</v>
      </c>
      <c r="B512" s="64" t="s">
        <v>118</v>
      </c>
      <c r="C512" s="67" t="s">
        <v>572</v>
      </c>
      <c r="D512" s="63" t="s">
        <v>538</v>
      </c>
      <c r="E512" s="63" t="s">
        <v>914</v>
      </c>
      <c r="F512" s="63" t="s">
        <v>117</v>
      </c>
      <c r="G512" s="167">
        <v>122400</v>
      </c>
      <c r="H512" s="167">
        <v>0</v>
      </c>
      <c r="I512" s="65">
        <f t="shared" si="80"/>
        <v>0</v>
      </c>
      <c r="J512" s="32"/>
      <c r="K512" s="145"/>
      <c r="L512" s="5"/>
    </row>
    <row r="513" spans="1:12" s="10" customFormat="1" ht="28.5">
      <c r="A513" s="80" t="s">
        <v>1116</v>
      </c>
      <c r="B513" s="61" t="s">
        <v>542</v>
      </c>
      <c r="C513" s="70" t="s">
        <v>572</v>
      </c>
      <c r="D513" s="60" t="s">
        <v>541</v>
      </c>
      <c r="E513" s="60"/>
      <c r="F513" s="60"/>
      <c r="G513" s="93">
        <f>G514</f>
        <v>3176657</v>
      </c>
      <c r="H513" s="93">
        <f t="shared" ref="H513:H514" si="105">H514</f>
        <v>713431.3600000001</v>
      </c>
      <c r="I513" s="62">
        <f t="shared" si="80"/>
        <v>22.458558163503334</v>
      </c>
      <c r="J513" s="46"/>
      <c r="K513" s="145"/>
      <c r="L513" s="5"/>
    </row>
    <row r="514" spans="1:12" s="10" customFormat="1" ht="57" customHeight="1">
      <c r="A514" s="80" t="s">
        <v>1117</v>
      </c>
      <c r="B514" s="64" t="s">
        <v>1042</v>
      </c>
      <c r="C514" s="67" t="s">
        <v>572</v>
      </c>
      <c r="D514" s="63" t="s">
        <v>541</v>
      </c>
      <c r="E514" s="63" t="s">
        <v>473</v>
      </c>
      <c r="F514" s="63"/>
      <c r="G514" s="92">
        <f>G515</f>
        <v>3176657</v>
      </c>
      <c r="H514" s="92">
        <f t="shared" si="105"/>
        <v>713431.3600000001</v>
      </c>
      <c r="I514" s="65">
        <f t="shared" si="80"/>
        <v>22.458558163503334</v>
      </c>
      <c r="J514" s="32"/>
      <c r="K514" s="145"/>
      <c r="L514" s="5"/>
    </row>
    <row r="515" spans="1:12" s="10" customFormat="1" ht="82.5" customHeight="1">
      <c r="A515" s="80" t="s">
        <v>1118</v>
      </c>
      <c r="B515" s="64" t="s">
        <v>1045</v>
      </c>
      <c r="C515" s="67" t="s">
        <v>572</v>
      </c>
      <c r="D515" s="63" t="s">
        <v>541</v>
      </c>
      <c r="E515" s="63" t="s">
        <v>476</v>
      </c>
      <c r="F515" s="63"/>
      <c r="G515" s="92">
        <f>G516+G519+G522+G524</f>
        <v>3176657</v>
      </c>
      <c r="H515" s="92">
        <f t="shared" ref="H515" si="106">H516+H519+H522+H524</f>
        <v>713431.3600000001</v>
      </c>
      <c r="I515" s="65">
        <f t="shared" ref="I515:I539" si="107">H515/G515*100</f>
        <v>22.458558163503334</v>
      </c>
      <c r="J515" s="32"/>
      <c r="K515" s="145"/>
      <c r="L515" s="5"/>
    </row>
    <row r="516" spans="1:12" s="10" customFormat="1" ht="37.5" customHeight="1">
      <c r="A516" s="80" t="s">
        <v>1119</v>
      </c>
      <c r="B516" s="64" t="s">
        <v>543</v>
      </c>
      <c r="C516" s="67" t="s">
        <v>572</v>
      </c>
      <c r="D516" s="63" t="s">
        <v>541</v>
      </c>
      <c r="E516" s="63" t="s">
        <v>532</v>
      </c>
      <c r="F516" s="63"/>
      <c r="G516" s="92">
        <f>SUM(G517:G518)</f>
        <v>1626547</v>
      </c>
      <c r="H516" s="92">
        <f t="shared" ref="H516" si="108">SUM(H517:H518)</f>
        <v>371450.82</v>
      </c>
      <c r="I516" s="65">
        <f t="shared" si="107"/>
        <v>22.836771393633263</v>
      </c>
      <c r="J516" s="32"/>
      <c r="K516" s="145"/>
      <c r="L516" s="5"/>
    </row>
    <row r="517" spans="1:12" s="10" customFormat="1" ht="36" customHeight="1">
      <c r="A517" s="80" t="s">
        <v>1120</v>
      </c>
      <c r="B517" s="64" t="s">
        <v>908</v>
      </c>
      <c r="C517" s="67" t="s">
        <v>572</v>
      </c>
      <c r="D517" s="63" t="s">
        <v>541</v>
      </c>
      <c r="E517" s="63" t="s">
        <v>532</v>
      </c>
      <c r="F517" s="63" t="s">
        <v>596</v>
      </c>
      <c r="G517" s="167">
        <v>1606347</v>
      </c>
      <c r="H517" s="167">
        <v>370450.82</v>
      </c>
      <c r="I517" s="65">
        <f t="shared" si="107"/>
        <v>23.061693395013656</v>
      </c>
      <c r="J517" s="32"/>
      <c r="K517" s="145"/>
      <c r="L517" s="5"/>
    </row>
    <row r="518" spans="1:12" s="10" customFormat="1" ht="48" customHeight="1">
      <c r="A518" s="80" t="s">
        <v>1121</v>
      </c>
      <c r="B518" s="68" t="s">
        <v>12</v>
      </c>
      <c r="C518" s="67" t="s">
        <v>572</v>
      </c>
      <c r="D518" s="63" t="s">
        <v>541</v>
      </c>
      <c r="E518" s="63" t="s">
        <v>532</v>
      </c>
      <c r="F518" s="63" t="s">
        <v>605</v>
      </c>
      <c r="G518" s="167">
        <v>20200</v>
      </c>
      <c r="H518" s="167">
        <v>1000</v>
      </c>
      <c r="I518" s="65">
        <f t="shared" si="107"/>
        <v>4.9504950495049505</v>
      </c>
      <c r="J518" s="32"/>
      <c r="K518" s="145"/>
      <c r="L518" s="5"/>
    </row>
    <row r="519" spans="1:12" s="10" customFormat="1" ht="36.75" customHeight="1">
      <c r="A519" s="80" t="s">
        <v>1122</v>
      </c>
      <c r="B519" s="64" t="s">
        <v>176</v>
      </c>
      <c r="C519" s="67" t="s">
        <v>572</v>
      </c>
      <c r="D519" s="63" t="s">
        <v>541</v>
      </c>
      <c r="E519" s="63" t="s">
        <v>501</v>
      </c>
      <c r="F519" s="63"/>
      <c r="G519" s="92">
        <f>SUM(G520:G521)</f>
        <v>1370110</v>
      </c>
      <c r="H519" s="92">
        <f>SUM(H520:H521)</f>
        <v>281752.54000000004</v>
      </c>
      <c r="I519" s="65">
        <f t="shared" si="107"/>
        <v>20.56422768974754</v>
      </c>
      <c r="J519" s="32"/>
      <c r="K519" s="145"/>
      <c r="L519" s="5"/>
    </row>
    <row r="520" spans="1:12" s="10" customFormat="1">
      <c r="A520" s="80" t="s">
        <v>1123</v>
      </c>
      <c r="B520" s="64" t="s">
        <v>685</v>
      </c>
      <c r="C520" s="67" t="s">
        <v>572</v>
      </c>
      <c r="D520" s="63" t="s">
        <v>541</v>
      </c>
      <c r="E520" s="63" t="s">
        <v>501</v>
      </c>
      <c r="F520" s="63" t="s">
        <v>684</v>
      </c>
      <c r="G520" s="167">
        <v>1204910</v>
      </c>
      <c r="H520" s="167">
        <v>201887.54</v>
      </c>
      <c r="I520" s="65">
        <f t="shared" si="107"/>
        <v>16.755404138068407</v>
      </c>
      <c r="J520" s="32"/>
      <c r="K520" s="145"/>
      <c r="L520" s="5"/>
    </row>
    <row r="521" spans="1:12" s="10" customFormat="1" ht="60.75" customHeight="1">
      <c r="A521" s="80" t="s">
        <v>1124</v>
      </c>
      <c r="B521" s="68" t="s">
        <v>606</v>
      </c>
      <c r="C521" s="67" t="s">
        <v>572</v>
      </c>
      <c r="D521" s="63" t="s">
        <v>541</v>
      </c>
      <c r="E521" s="63" t="s">
        <v>501</v>
      </c>
      <c r="F521" s="63" t="s">
        <v>605</v>
      </c>
      <c r="G521" s="167">
        <v>165200</v>
      </c>
      <c r="H521" s="167">
        <v>79865</v>
      </c>
      <c r="I521" s="65">
        <f t="shared" si="107"/>
        <v>48.344430992736079</v>
      </c>
      <c r="J521" s="32"/>
      <c r="K521" s="145"/>
      <c r="L521" s="5"/>
    </row>
    <row r="522" spans="1:12" s="10" customFormat="1" ht="23.25" customHeight="1">
      <c r="A522" s="80" t="s">
        <v>1125</v>
      </c>
      <c r="B522" s="64" t="s">
        <v>358</v>
      </c>
      <c r="C522" s="67" t="s">
        <v>572</v>
      </c>
      <c r="D522" s="63" t="s">
        <v>541</v>
      </c>
      <c r="E522" s="63" t="s">
        <v>357</v>
      </c>
      <c r="F522" s="63"/>
      <c r="G522" s="92">
        <f>G523</f>
        <v>160000</v>
      </c>
      <c r="H522" s="92">
        <f>H523</f>
        <v>60228</v>
      </c>
      <c r="I522" s="65">
        <f t="shared" si="107"/>
        <v>37.642499999999998</v>
      </c>
      <c r="J522" s="32"/>
      <c r="K522" s="145"/>
      <c r="L522" s="5"/>
    </row>
    <row r="523" spans="1:12" s="10" customFormat="1" ht="61.5" customHeight="1">
      <c r="A523" s="80" t="s">
        <v>1126</v>
      </c>
      <c r="B523" s="68" t="s">
        <v>606</v>
      </c>
      <c r="C523" s="67" t="s">
        <v>572</v>
      </c>
      <c r="D523" s="63" t="s">
        <v>541</v>
      </c>
      <c r="E523" s="63" t="s">
        <v>357</v>
      </c>
      <c r="F523" s="63" t="s">
        <v>605</v>
      </c>
      <c r="G523" s="167">
        <v>160000</v>
      </c>
      <c r="H523" s="167">
        <v>60228</v>
      </c>
      <c r="I523" s="65">
        <f t="shared" si="107"/>
        <v>37.642499999999998</v>
      </c>
      <c r="J523" s="32"/>
      <c r="K523" s="145"/>
      <c r="L523" s="5"/>
    </row>
    <row r="524" spans="1:12" s="10" customFormat="1" ht="51.75" customHeight="1">
      <c r="A524" s="80" t="s">
        <v>1127</v>
      </c>
      <c r="B524" s="68" t="s">
        <v>188</v>
      </c>
      <c r="C524" s="67" t="s">
        <v>572</v>
      </c>
      <c r="D524" s="63" t="s">
        <v>541</v>
      </c>
      <c r="E524" s="63" t="s">
        <v>186</v>
      </c>
      <c r="F524" s="63"/>
      <c r="G524" s="92">
        <f>G525</f>
        <v>20000</v>
      </c>
      <c r="H524" s="92">
        <f>H525</f>
        <v>0</v>
      </c>
      <c r="I524" s="65">
        <f t="shared" si="107"/>
        <v>0</v>
      </c>
      <c r="J524" s="32"/>
      <c r="K524" s="145"/>
      <c r="L524" s="5"/>
    </row>
    <row r="525" spans="1:12" s="10" customFormat="1" ht="66.75" customHeight="1">
      <c r="A525" s="80" t="s">
        <v>1128</v>
      </c>
      <c r="B525" s="68" t="s">
        <v>1049</v>
      </c>
      <c r="C525" s="67" t="s">
        <v>572</v>
      </c>
      <c r="D525" s="63" t="s">
        <v>541</v>
      </c>
      <c r="E525" s="63" t="s">
        <v>186</v>
      </c>
      <c r="F525" s="63" t="s">
        <v>498</v>
      </c>
      <c r="G525" s="167">
        <v>20000</v>
      </c>
      <c r="H525" s="167">
        <v>0</v>
      </c>
      <c r="I525" s="65">
        <f t="shared" si="107"/>
        <v>0</v>
      </c>
      <c r="J525" s="32"/>
      <c r="K525" s="145"/>
      <c r="L525" s="5"/>
    </row>
    <row r="526" spans="1:12" s="10" customFormat="1" ht="37.5" customHeight="1">
      <c r="A526" s="80" t="s">
        <v>1129</v>
      </c>
      <c r="B526" s="61" t="s">
        <v>573</v>
      </c>
      <c r="C526" s="70" t="s">
        <v>574</v>
      </c>
      <c r="D526" s="63"/>
      <c r="E526" s="63"/>
      <c r="F526" s="63"/>
      <c r="G526" s="62">
        <f>G527+G534</f>
        <v>7391224</v>
      </c>
      <c r="H526" s="62">
        <f t="shared" ref="H526" si="109">H527+H534</f>
        <v>1363315.48</v>
      </c>
      <c r="I526" s="62">
        <f t="shared" si="107"/>
        <v>18.4450570027373</v>
      </c>
      <c r="J526" s="32"/>
      <c r="K526" s="145"/>
      <c r="L526" s="5"/>
    </row>
    <row r="527" spans="1:12" ht="34.5" customHeight="1">
      <c r="A527" s="80" t="s">
        <v>1130</v>
      </c>
      <c r="B527" s="61" t="s">
        <v>591</v>
      </c>
      <c r="C527" s="70" t="s">
        <v>574</v>
      </c>
      <c r="D527" s="60" t="s">
        <v>590</v>
      </c>
      <c r="E527" s="60"/>
      <c r="F527" s="60"/>
      <c r="G527" s="62">
        <f>G528</f>
        <v>6788124</v>
      </c>
      <c r="H527" s="62">
        <f t="shared" ref="H527:H530" si="110">H528</f>
        <v>1363114.48</v>
      </c>
      <c r="I527" s="62">
        <f t="shared" si="107"/>
        <v>20.080871828505195</v>
      </c>
    </row>
    <row r="528" spans="1:12" ht="49.5" customHeight="1">
      <c r="A528" s="80" t="s">
        <v>1131</v>
      </c>
      <c r="B528" s="61" t="s">
        <v>629</v>
      </c>
      <c r="C528" s="70" t="s">
        <v>574</v>
      </c>
      <c r="D528" s="60" t="s">
        <v>628</v>
      </c>
      <c r="E528" s="60"/>
      <c r="F528" s="60"/>
      <c r="G528" s="62">
        <f>G529</f>
        <v>6788124</v>
      </c>
      <c r="H528" s="62">
        <f t="shared" si="110"/>
        <v>1363114.48</v>
      </c>
      <c r="I528" s="62">
        <f t="shared" si="107"/>
        <v>20.080871828505195</v>
      </c>
    </row>
    <row r="529" spans="1:11" ht="53.25" customHeight="1">
      <c r="A529" s="80" t="s">
        <v>1132</v>
      </c>
      <c r="B529" s="64" t="s">
        <v>221</v>
      </c>
      <c r="C529" s="67" t="s">
        <v>574</v>
      </c>
      <c r="D529" s="63" t="s">
        <v>628</v>
      </c>
      <c r="E529" s="63" t="s">
        <v>477</v>
      </c>
      <c r="F529" s="67"/>
      <c r="G529" s="65">
        <f>G530</f>
        <v>6788124</v>
      </c>
      <c r="H529" s="65">
        <f t="shared" si="110"/>
        <v>1363114.48</v>
      </c>
      <c r="I529" s="65">
        <f t="shared" si="107"/>
        <v>20.080871828505195</v>
      </c>
    </row>
    <row r="530" spans="1:11" ht="77.25" customHeight="1">
      <c r="A530" s="80" t="s">
        <v>1133</v>
      </c>
      <c r="B530" s="64" t="s">
        <v>222</v>
      </c>
      <c r="C530" s="67" t="s">
        <v>574</v>
      </c>
      <c r="D530" s="63" t="s">
        <v>628</v>
      </c>
      <c r="E530" s="63" t="s">
        <v>478</v>
      </c>
      <c r="F530" s="67"/>
      <c r="G530" s="65">
        <f>G531</f>
        <v>6788124</v>
      </c>
      <c r="H530" s="65">
        <f t="shared" si="110"/>
        <v>1363114.48</v>
      </c>
      <c r="I530" s="65">
        <f t="shared" si="107"/>
        <v>20.080871828505195</v>
      </c>
    </row>
    <row r="531" spans="1:11" ht="24.75" customHeight="1">
      <c r="A531" s="80" t="s">
        <v>1134</v>
      </c>
      <c r="B531" s="64" t="s">
        <v>633</v>
      </c>
      <c r="C531" s="67" t="s">
        <v>574</v>
      </c>
      <c r="D531" s="63" t="s">
        <v>628</v>
      </c>
      <c r="E531" s="63" t="s">
        <v>479</v>
      </c>
      <c r="F531" s="67"/>
      <c r="G531" s="92">
        <f>SUM(G532:G533)</f>
        <v>6788124</v>
      </c>
      <c r="H531" s="92">
        <f t="shared" ref="H531" si="111">SUM(H532:H533)</f>
        <v>1363114.48</v>
      </c>
      <c r="I531" s="65">
        <f t="shared" si="107"/>
        <v>20.080871828505195</v>
      </c>
    </row>
    <row r="532" spans="1:11" ht="42.75" customHeight="1">
      <c r="A532" s="80" t="s">
        <v>1135</v>
      </c>
      <c r="B532" s="64" t="s">
        <v>908</v>
      </c>
      <c r="C532" s="67" t="s">
        <v>574</v>
      </c>
      <c r="D532" s="63" t="s">
        <v>628</v>
      </c>
      <c r="E532" s="63" t="s">
        <v>479</v>
      </c>
      <c r="F532" s="67" t="s">
        <v>596</v>
      </c>
      <c r="G532" s="167">
        <v>5382574</v>
      </c>
      <c r="H532" s="167">
        <v>1275934.17</v>
      </c>
      <c r="I532" s="65">
        <f t="shared" si="107"/>
        <v>23.70490716894928</v>
      </c>
    </row>
    <row r="533" spans="1:11" ht="61.5" customHeight="1">
      <c r="A533" s="80" t="s">
        <v>1136</v>
      </c>
      <c r="B533" s="68" t="s">
        <v>606</v>
      </c>
      <c r="C533" s="67" t="s">
        <v>574</v>
      </c>
      <c r="D533" s="63" t="s">
        <v>628</v>
      </c>
      <c r="E533" s="63" t="s">
        <v>479</v>
      </c>
      <c r="F533" s="67" t="s">
        <v>605</v>
      </c>
      <c r="G533" s="167">
        <v>1405550</v>
      </c>
      <c r="H533" s="167">
        <v>87180.31</v>
      </c>
      <c r="I533" s="65">
        <f t="shared" si="107"/>
        <v>6.2025762157162676</v>
      </c>
    </row>
    <row r="534" spans="1:11" ht="37.5" customHeight="1">
      <c r="A534" s="80" t="s">
        <v>1137</v>
      </c>
      <c r="B534" s="61" t="s">
        <v>854</v>
      </c>
      <c r="C534" s="70" t="s">
        <v>574</v>
      </c>
      <c r="D534" s="60" t="s">
        <v>548</v>
      </c>
      <c r="E534" s="63"/>
      <c r="F534" s="67"/>
      <c r="G534" s="62">
        <f>G535</f>
        <v>603100</v>
      </c>
      <c r="H534" s="62">
        <f t="shared" ref="H534:H538" si="112">H535</f>
        <v>201</v>
      </c>
      <c r="I534" s="62">
        <f t="shared" si="107"/>
        <v>3.3327806333941307E-2</v>
      </c>
    </row>
    <row r="535" spans="1:11" s="10" customFormat="1" ht="38.25" customHeight="1">
      <c r="A535" s="80" t="s">
        <v>1138</v>
      </c>
      <c r="B535" s="61" t="s">
        <v>855</v>
      </c>
      <c r="C535" s="70" t="s">
        <v>574</v>
      </c>
      <c r="D535" s="60" t="s">
        <v>549</v>
      </c>
      <c r="E535" s="60"/>
      <c r="F535" s="60"/>
      <c r="G535" s="62">
        <f>G536</f>
        <v>603100</v>
      </c>
      <c r="H535" s="62">
        <f t="shared" si="112"/>
        <v>201</v>
      </c>
      <c r="I535" s="62">
        <f t="shared" si="107"/>
        <v>3.3327806333941307E-2</v>
      </c>
      <c r="J535" s="32"/>
      <c r="K535" s="145"/>
    </row>
    <row r="536" spans="1:11" s="10" customFormat="1" ht="59.25" customHeight="1">
      <c r="A536" s="80" t="s">
        <v>1139</v>
      </c>
      <c r="B536" s="64" t="s">
        <v>924</v>
      </c>
      <c r="C536" s="67" t="s">
        <v>574</v>
      </c>
      <c r="D536" s="63" t="s">
        <v>549</v>
      </c>
      <c r="E536" s="63" t="s">
        <v>477</v>
      </c>
      <c r="F536" s="63"/>
      <c r="G536" s="65">
        <f>G537</f>
        <v>603100</v>
      </c>
      <c r="H536" s="65">
        <f t="shared" si="112"/>
        <v>201</v>
      </c>
      <c r="I536" s="65">
        <f t="shared" si="107"/>
        <v>3.3327806333941307E-2</v>
      </c>
      <c r="J536" s="32"/>
      <c r="K536" s="145"/>
    </row>
    <row r="537" spans="1:11" s="10" customFormat="1" ht="39.75" customHeight="1">
      <c r="A537" s="80" t="s">
        <v>1140</v>
      </c>
      <c r="B537" s="64" t="s">
        <v>175</v>
      </c>
      <c r="C537" s="67" t="s">
        <v>574</v>
      </c>
      <c r="D537" s="63" t="s">
        <v>549</v>
      </c>
      <c r="E537" s="63" t="s">
        <v>480</v>
      </c>
      <c r="F537" s="63"/>
      <c r="G537" s="65">
        <f>G538</f>
        <v>603100</v>
      </c>
      <c r="H537" s="65">
        <f t="shared" si="112"/>
        <v>201</v>
      </c>
      <c r="I537" s="65">
        <f t="shared" si="107"/>
        <v>3.3327806333941307E-2</v>
      </c>
      <c r="J537" s="32"/>
      <c r="K537" s="145"/>
    </row>
    <row r="538" spans="1:11" s="10" customFormat="1" ht="82.5" customHeight="1">
      <c r="A538" s="80" t="s">
        <v>1141</v>
      </c>
      <c r="B538" s="64" t="s">
        <v>550</v>
      </c>
      <c r="C538" s="67" t="s">
        <v>574</v>
      </c>
      <c r="D538" s="63" t="s">
        <v>549</v>
      </c>
      <c r="E538" s="63" t="s">
        <v>481</v>
      </c>
      <c r="F538" s="63"/>
      <c r="G538" s="65">
        <f>G539</f>
        <v>603100</v>
      </c>
      <c r="H538" s="65">
        <f t="shared" si="112"/>
        <v>201</v>
      </c>
      <c r="I538" s="65">
        <f t="shared" si="107"/>
        <v>3.3327806333941307E-2</v>
      </c>
      <c r="J538" s="32"/>
      <c r="K538" s="145"/>
    </row>
    <row r="539" spans="1:11" s="10" customFormat="1" ht="21.75" customHeight="1">
      <c r="A539" s="80" t="s">
        <v>1142</v>
      </c>
      <c r="B539" s="64" t="s">
        <v>552</v>
      </c>
      <c r="C539" s="67" t="s">
        <v>574</v>
      </c>
      <c r="D539" s="63" t="s">
        <v>549</v>
      </c>
      <c r="E539" s="63" t="s">
        <v>481</v>
      </c>
      <c r="F539" s="63" t="s">
        <v>551</v>
      </c>
      <c r="G539" s="167">
        <v>603100</v>
      </c>
      <c r="H539" s="167">
        <v>201</v>
      </c>
      <c r="I539" s="65">
        <f t="shared" si="107"/>
        <v>3.3327806333941307E-2</v>
      </c>
      <c r="J539" s="32"/>
      <c r="K539" s="145"/>
    </row>
    <row r="540" spans="1:11" s="10" customFormat="1">
      <c r="A540" s="80" t="s">
        <v>1143</v>
      </c>
      <c r="B540" s="107" t="s">
        <v>553</v>
      </c>
      <c r="C540" s="70"/>
      <c r="D540" s="60"/>
      <c r="E540" s="70"/>
      <c r="F540" s="70"/>
      <c r="G540" s="62">
        <f>G9+G324+G421+G456+G467+G476+G526</f>
        <v>816176567.99000001</v>
      </c>
      <c r="H540" s="62">
        <f>H9+H324+H421+H456+H467+H476+H526</f>
        <v>162740070.13000003</v>
      </c>
      <c r="I540" s="62">
        <f>H540/G540*100</f>
        <v>19.939321528279155</v>
      </c>
      <c r="J540" s="32"/>
      <c r="K540" s="145"/>
    </row>
    <row r="541" spans="1:11" s="10" customFormat="1" ht="21.75" customHeight="1">
      <c r="H541" s="19"/>
      <c r="I541" s="19"/>
      <c r="J541" s="32"/>
      <c r="K541" s="145"/>
    </row>
    <row r="542" spans="1:11" ht="25.5" customHeight="1">
      <c r="A542" s="2"/>
      <c r="B542" s="1"/>
      <c r="F542" s="13"/>
      <c r="G542" s="49"/>
      <c r="H542" s="49"/>
      <c r="I542" s="49"/>
    </row>
    <row r="543" spans="1:11" ht="24.75" customHeight="1">
      <c r="A543" s="2"/>
      <c r="B543" s="1"/>
      <c r="F543" s="13"/>
      <c r="G543" s="26"/>
      <c r="H543" s="26"/>
      <c r="I543" s="26"/>
    </row>
    <row r="544" spans="1:11" ht="27.75" customHeight="1">
      <c r="A544" s="2"/>
      <c r="B544" s="1"/>
      <c r="F544" s="3"/>
      <c r="G544" s="42"/>
      <c r="H544" s="42"/>
      <c r="I544" s="42"/>
    </row>
    <row r="545" spans="1:10" ht="21.75" customHeight="1">
      <c r="A545" s="2"/>
      <c r="B545" s="1"/>
      <c r="F545" s="20"/>
      <c r="G545" s="19"/>
      <c r="H545" s="19"/>
      <c r="I545" s="19"/>
      <c r="J545" s="5"/>
    </row>
    <row r="546" spans="1:10" ht="19.5" customHeight="1">
      <c r="A546" s="21"/>
      <c r="B546" s="22"/>
      <c r="G546" s="20"/>
      <c r="H546" s="20"/>
      <c r="I546" s="20"/>
      <c r="J546" s="5"/>
    </row>
    <row r="547" spans="1:10" ht="21" customHeight="1">
      <c r="A547" s="21"/>
      <c r="B547" s="22"/>
      <c r="F547" s="23"/>
      <c r="G547" s="24"/>
      <c r="H547" s="24"/>
      <c r="I547" s="24"/>
      <c r="J547" s="5"/>
    </row>
    <row r="548" spans="1:10" ht="22.5" customHeight="1">
      <c r="A548" s="21"/>
      <c r="B548" s="22"/>
      <c r="F548" s="23"/>
      <c r="G548" s="25"/>
      <c r="H548" s="25"/>
      <c r="I548" s="25"/>
      <c r="J548" s="5"/>
    </row>
    <row r="549" spans="1:10" ht="22.5" customHeight="1">
      <c r="B549" s="22"/>
      <c r="F549" s="23"/>
      <c r="G549" s="25"/>
      <c r="H549" s="44"/>
      <c r="I549" s="25"/>
      <c r="J549" s="5"/>
    </row>
    <row r="550" spans="1:10" ht="24.75" customHeight="1">
      <c r="B550" s="22"/>
      <c r="F550" s="23"/>
      <c r="G550" s="44"/>
      <c r="H550" s="44"/>
      <c r="I550" s="44"/>
      <c r="J550" s="5"/>
    </row>
    <row r="551" spans="1:10" ht="25.5" customHeight="1">
      <c r="H551" s="18"/>
      <c r="I551" s="18"/>
      <c r="J551" s="5"/>
    </row>
    <row r="552" spans="1:10" ht="10.5" customHeight="1">
      <c r="G552" s="104"/>
      <c r="J552" s="5"/>
    </row>
    <row r="553" spans="1:10" hidden="1">
      <c r="G553" s="104"/>
      <c r="J553" s="5"/>
    </row>
    <row r="554" spans="1:10" ht="26.25" customHeight="1">
      <c r="G554" s="94"/>
      <c r="H554" s="18"/>
      <c r="I554" s="18"/>
      <c r="J554" s="5"/>
    </row>
    <row r="555" spans="1:10">
      <c r="G555" s="95"/>
      <c r="J555" s="5"/>
    </row>
    <row r="556" spans="1:10">
      <c r="G556" s="94"/>
      <c r="H556" s="18"/>
      <c r="I556" s="18"/>
      <c r="J556" s="5"/>
    </row>
    <row r="557" spans="1:10">
      <c r="G557" s="96"/>
      <c r="J557" s="5"/>
    </row>
    <row r="558" spans="1:10">
      <c r="G558" s="96"/>
      <c r="J558" s="5"/>
    </row>
    <row r="559" spans="1:10">
      <c r="G559" s="96"/>
      <c r="H559" s="43"/>
      <c r="I559" s="43"/>
      <c r="J559" s="5"/>
    </row>
    <row r="560" spans="1:10">
      <c r="G560" s="96"/>
      <c r="J560" s="5"/>
    </row>
    <row r="561" spans="1:10">
      <c r="A561" s="5"/>
      <c r="B561" s="5"/>
      <c r="C561" s="5"/>
      <c r="D561" s="5"/>
      <c r="E561" s="5"/>
      <c r="F561" s="5"/>
      <c r="G561" s="96"/>
      <c r="H561" s="43"/>
      <c r="I561" s="43"/>
      <c r="J561" s="5"/>
    </row>
    <row r="562" spans="1:10">
      <c r="A562" s="5"/>
      <c r="B562" s="5"/>
      <c r="C562" s="5"/>
      <c r="D562" s="5"/>
      <c r="E562" s="5"/>
      <c r="F562" s="5"/>
      <c r="G562" s="96"/>
      <c r="J562" s="5"/>
    </row>
    <row r="563" spans="1:10">
      <c r="A563" s="5"/>
      <c r="B563" s="5"/>
      <c r="C563" s="5"/>
      <c r="D563" s="5"/>
      <c r="E563" s="5"/>
      <c r="F563" s="5"/>
      <c r="G563" s="96"/>
      <c r="H563" s="18"/>
      <c r="I563" s="18"/>
      <c r="J563" s="5"/>
    </row>
    <row r="564" spans="1:10">
      <c r="A564" s="5"/>
      <c r="B564" s="5"/>
      <c r="C564" s="5"/>
      <c r="D564" s="5"/>
      <c r="E564" s="5"/>
      <c r="F564" s="5"/>
      <c r="G564" s="96"/>
      <c r="J564" s="5"/>
    </row>
    <row r="565" spans="1:10">
      <c r="A565" s="5"/>
      <c r="B565" s="5"/>
      <c r="C565" s="5"/>
      <c r="D565" s="5"/>
      <c r="E565" s="5"/>
      <c r="F565" s="5"/>
      <c r="G565" s="96"/>
      <c r="J565" s="5"/>
    </row>
    <row r="566" spans="1:10">
      <c r="A566" s="5"/>
      <c r="B566" s="5"/>
      <c r="C566" s="5"/>
      <c r="D566" s="5"/>
      <c r="E566" s="5"/>
      <c r="F566" s="5"/>
      <c r="G566" s="94"/>
      <c r="J566" s="5"/>
    </row>
    <row r="567" spans="1:10">
      <c r="A567" s="5"/>
      <c r="B567" s="5"/>
      <c r="C567" s="5"/>
      <c r="D567" s="5"/>
      <c r="E567" s="5"/>
      <c r="F567" s="5"/>
      <c r="G567" s="96"/>
      <c r="J567" s="5"/>
    </row>
    <row r="568" spans="1:10">
      <c r="A568" s="5"/>
      <c r="B568" s="5"/>
      <c r="C568" s="5"/>
      <c r="D568" s="5"/>
      <c r="E568" s="5"/>
      <c r="F568" s="5"/>
      <c r="G568" s="96"/>
      <c r="J568" s="5"/>
    </row>
    <row r="569" spans="1:10">
      <c r="A569" s="5"/>
      <c r="B569" s="5"/>
      <c r="C569" s="5"/>
      <c r="D569" s="5"/>
      <c r="E569" s="5"/>
      <c r="F569" s="5"/>
      <c r="G569" s="96"/>
      <c r="J569" s="5"/>
    </row>
    <row r="570" spans="1:10">
      <c r="A570" s="5"/>
      <c r="B570" s="5"/>
      <c r="C570" s="5"/>
      <c r="D570" s="5"/>
      <c r="E570" s="5"/>
      <c r="F570" s="5"/>
      <c r="G570" s="96"/>
      <c r="J570" s="5"/>
    </row>
    <row r="571" spans="1:10">
      <c r="A571" s="5"/>
      <c r="B571" s="5"/>
      <c r="C571" s="5"/>
      <c r="D571" s="5"/>
      <c r="E571" s="5"/>
      <c r="F571" s="5"/>
      <c r="G571" s="96"/>
      <c r="J571" s="5"/>
    </row>
    <row r="572" spans="1:10">
      <c r="A572" s="5"/>
      <c r="B572" s="5"/>
      <c r="C572" s="5"/>
      <c r="D572" s="5"/>
      <c r="E572" s="5"/>
      <c r="F572" s="5"/>
      <c r="G572" s="96"/>
      <c r="J572" s="5"/>
    </row>
    <row r="573" spans="1:10">
      <c r="A573" s="5"/>
      <c r="B573" s="5"/>
      <c r="C573" s="5"/>
      <c r="D573" s="5"/>
      <c r="E573" s="5"/>
      <c r="F573" s="5"/>
      <c r="G573" s="96"/>
      <c r="J573" s="5"/>
    </row>
    <row r="574" spans="1:10">
      <c r="A574" s="5"/>
      <c r="B574" s="5"/>
      <c r="C574" s="5"/>
      <c r="D574" s="5"/>
      <c r="E574" s="5"/>
      <c r="F574" s="5"/>
      <c r="G574" s="96"/>
      <c r="J574" s="5"/>
    </row>
    <row r="575" spans="1:10">
      <c r="A575" s="5"/>
      <c r="B575" s="5"/>
      <c r="C575" s="5"/>
      <c r="D575" s="5"/>
      <c r="E575" s="5"/>
      <c r="F575" s="5"/>
      <c r="G575" s="94"/>
      <c r="J575" s="5"/>
    </row>
    <row r="576" spans="1:10">
      <c r="A576" s="5"/>
      <c r="B576" s="5"/>
      <c r="C576" s="5"/>
      <c r="D576" s="5"/>
      <c r="E576" s="5"/>
      <c r="F576" s="5"/>
      <c r="G576" s="96"/>
      <c r="J576" s="5"/>
    </row>
    <row r="577" spans="1:10">
      <c r="A577" s="5"/>
      <c r="B577" s="5"/>
      <c r="C577" s="5"/>
      <c r="D577" s="5"/>
      <c r="E577" s="5"/>
      <c r="F577" s="5"/>
      <c r="G577" s="96"/>
      <c r="J577" s="5"/>
    </row>
    <row r="578" spans="1:10">
      <c r="A578" s="5"/>
      <c r="B578" s="5"/>
      <c r="C578" s="5"/>
      <c r="D578" s="5"/>
      <c r="E578" s="5"/>
      <c r="F578" s="5"/>
      <c r="G578" s="94"/>
      <c r="J578" s="5"/>
    </row>
    <row r="579" spans="1:10">
      <c r="A579" s="5"/>
      <c r="B579" s="5"/>
      <c r="C579" s="5"/>
      <c r="D579" s="5"/>
      <c r="E579" s="5"/>
      <c r="F579" s="5"/>
      <c r="G579" s="94"/>
      <c r="J579" s="5"/>
    </row>
    <row r="580" spans="1:10">
      <c r="A580" s="5"/>
      <c r="B580" s="5"/>
      <c r="C580" s="5"/>
      <c r="D580" s="5"/>
      <c r="E580" s="5"/>
      <c r="F580" s="5"/>
      <c r="G580" s="96"/>
      <c r="J580" s="5"/>
    </row>
    <row r="581" spans="1:10">
      <c r="A581" s="5"/>
      <c r="B581" s="5"/>
      <c r="C581" s="5"/>
      <c r="D581" s="5"/>
      <c r="E581" s="5"/>
      <c r="F581" s="5"/>
      <c r="G581" s="96"/>
      <c r="J581" s="5"/>
    </row>
    <row r="582" spans="1:10">
      <c r="A582" s="5"/>
      <c r="B582" s="5"/>
      <c r="C582" s="5"/>
      <c r="D582" s="5"/>
      <c r="E582" s="5"/>
      <c r="F582" s="5"/>
      <c r="G582" s="94"/>
      <c r="J582" s="5"/>
    </row>
    <row r="583" spans="1:10">
      <c r="A583" s="5"/>
      <c r="B583" s="5"/>
      <c r="C583" s="5"/>
      <c r="D583" s="5"/>
      <c r="E583" s="5"/>
      <c r="F583" s="5"/>
      <c r="G583" s="96"/>
      <c r="J583" s="5"/>
    </row>
    <row r="584" spans="1:10">
      <c r="A584" s="5"/>
      <c r="B584" s="5"/>
      <c r="C584" s="5"/>
      <c r="D584" s="5"/>
      <c r="E584" s="5"/>
      <c r="F584" s="5"/>
      <c r="G584" s="94"/>
      <c r="J584" s="5"/>
    </row>
    <row r="585" spans="1:10">
      <c r="A585" s="5"/>
      <c r="B585" s="5"/>
      <c r="C585" s="5"/>
      <c r="D585" s="5"/>
      <c r="E585" s="5"/>
      <c r="F585" s="5"/>
      <c r="G585" s="96"/>
      <c r="J585" s="5"/>
    </row>
    <row r="586" spans="1:10">
      <c r="A586" s="5"/>
      <c r="B586" s="5"/>
      <c r="C586" s="5"/>
      <c r="D586" s="5"/>
      <c r="E586" s="5"/>
      <c r="F586" s="5"/>
      <c r="G586" s="96"/>
      <c r="J586" s="5"/>
    </row>
    <row r="587" spans="1:10">
      <c r="A587" s="5"/>
      <c r="B587" s="5"/>
      <c r="C587" s="5"/>
      <c r="D587" s="5"/>
      <c r="E587" s="5"/>
      <c r="F587" s="5"/>
      <c r="G587" s="96"/>
      <c r="J587" s="5"/>
    </row>
    <row r="588" spans="1:10">
      <c r="A588" s="5"/>
      <c r="B588" s="5"/>
      <c r="C588" s="5"/>
      <c r="D588" s="5"/>
      <c r="E588" s="5"/>
      <c r="F588" s="5"/>
      <c r="G588" s="96"/>
      <c r="J588" s="5"/>
    </row>
    <row r="589" spans="1:10">
      <c r="A589" s="5"/>
      <c r="B589" s="5"/>
      <c r="C589" s="5"/>
      <c r="D589" s="5"/>
      <c r="E589" s="5"/>
      <c r="F589" s="5"/>
      <c r="G589" s="96"/>
      <c r="J589" s="5"/>
    </row>
    <row r="590" spans="1:10">
      <c r="A590" s="5"/>
      <c r="B590" s="5"/>
      <c r="C590" s="5"/>
      <c r="D590" s="5"/>
      <c r="E590" s="5"/>
      <c r="F590" s="5"/>
      <c r="G590" s="96"/>
      <c r="J590" s="5"/>
    </row>
    <row r="591" spans="1:10">
      <c r="A591" s="5"/>
      <c r="B591" s="5"/>
      <c r="C591" s="5"/>
      <c r="D591" s="5"/>
      <c r="E591" s="5"/>
      <c r="F591" s="5"/>
      <c r="G591" s="96"/>
      <c r="J591" s="5"/>
    </row>
    <row r="592" spans="1:10">
      <c r="A592" s="5"/>
      <c r="B592" s="5"/>
      <c r="C592" s="5"/>
      <c r="D592" s="5"/>
      <c r="E592" s="5"/>
      <c r="F592" s="5"/>
      <c r="G592" s="95"/>
      <c r="J592" s="5"/>
    </row>
    <row r="593" spans="1:10">
      <c r="A593" s="5"/>
      <c r="B593" s="5"/>
      <c r="C593" s="5"/>
      <c r="D593" s="5"/>
      <c r="E593" s="5"/>
      <c r="F593" s="5"/>
      <c r="G593" s="95"/>
      <c r="J593" s="5"/>
    </row>
    <row r="594" spans="1:10">
      <c r="A594" s="5"/>
      <c r="B594" s="5"/>
      <c r="C594" s="5"/>
      <c r="D594" s="5"/>
      <c r="E594" s="5"/>
      <c r="F594" s="5"/>
      <c r="G594" s="94"/>
      <c r="J594" s="5"/>
    </row>
    <row r="595" spans="1:10">
      <c r="A595" s="5"/>
      <c r="B595" s="5"/>
      <c r="C595" s="5"/>
      <c r="D595" s="5"/>
      <c r="E595" s="5"/>
      <c r="F595" s="5"/>
      <c r="G595" s="94"/>
      <c r="J595" s="5"/>
    </row>
    <row r="596" spans="1:10">
      <c r="A596" s="5"/>
      <c r="B596" s="5"/>
      <c r="C596" s="5"/>
      <c r="D596" s="5"/>
      <c r="E596" s="5"/>
      <c r="F596" s="5"/>
      <c r="G596" s="97"/>
      <c r="J596" s="5"/>
    </row>
    <row r="597" spans="1:10">
      <c r="A597" s="5"/>
      <c r="B597" s="5"/>
      <c r="C597" s="5"/>
      <c r="D597" s="5"/>
      <c r="E597" s="5"/>
      <c r="F597" s="5"/>
      <c r="G597" s="97"/>
      <c r="J597" s="5"/>
    </row>
    <row r="598" spans="1:10">
      <c r="A598" s="5"/>
      <c r="B598" s="5"/>
      <c r="C598" s="5"/>
      <c r="D598" s="5"/>
      <c r="E598" s="5"/>
      <c r="F598" s="5"/>
      <c r="G598" s="95"/>
      <c r="J598" s="5"/>
    </row>
    <row r="599" spans="1:10">
      <c r="A599" s="5"/>
      <c r="B599" s="5"/>
      <c r="C599" s="5"/>
      <c r="D599" s="5"/>
      <c r="E599" s="5"/>
      <c r="F599" s="5"/>
      <c r="G599" s="95"/>
      <c r="J599" s="5"/>
    </row>
    <row r="600" spans="1:10">
      <c r="A600" s="5"/>
      <c r="B600" s="5"/>
      <c r="C600" s="5"/>
      <c r="D600" s="5"/>
      <c r="E600" s="5"/>
      <c r="F600" s="5"/>
      <c r="G600" s="94"/>
      <c r="J600" s="5"/>
    </row>
    <row r="601" spans="1:10">
      <c r="A601" s="5"/>
      <c r="B601" s="5"/>
      <c r="C601" s="5"/>
      <c r="D601" s="5"/>
      <c r="E601" s="5"/>
      <c r="F601" s="5"/>
      <c r="G601" s="96"/>
      <c r="J601" s="5"/>
    </row>
    <row r="602" spans="1:10">
      <c r="A602" s="5"/>
      <c r="B602" s="5"/>
      <c r="C602" s="5"/>
      <c r="D602" s="5"/>
      <c r="E602" s="5"/>
      <c r="F602" s="5"/>
      <c r="G602" s="96"/>
      <c r="J602" s="5"/>
    </row>
    <row r="603" spans="1:10">
      <c r="A603" s="5"/>
      <c r="B603" s="5"/>
      <c r="C603" s="5"/>
      <c r="D603" s="5"/>
      <c r="E603" s="5"/>
      <c r="F603" s="5"/>
      <c r="G603" s="96"/>
      <c r="J603" s="5"/>
    </row>
    <row r="604" spans="1:10">
      <c r="A604" s="5"/>
      <c r="B604" s="5"/>
      <c r="C604" s="5"/>
      <c r="D604" s="5"/>
      <c r="E604" s="5"/>
      <c r="F604" s="5"/>
      <c r="G604" s="96"/>
      <c r="J604" s="5"/>
    </row>
    <row r="605" spans="1:10">
      <c r="A605" s="5"/>
      <c r="B605" s="5"/>
      <c r="C605" s="5"/>
      <c r="D605" s="5"/>
      <c r="E605" s="5"/>
      <c r="F605" s="5"/>
      <c r="G605" s="96"/>
      <c r="J605" s="5"/>
    </row>
    <row r="606" spans="1:10">
      <c r="A606" s="5"/>
      <c r="B606" s="5"/>
      <c r="C606" s="5"/>
      <c r="D606" s="5"/>
      <c r="E606" s="5"/>
      <c r="F606" s="5"/>
      <c r="G606" s="94"/>
      <c r="J606" s="5"/>
    </row>
    <row r="607" spans="1:10">
      <c r="A607" s="5"/>
      <c r="B607" s="5"/>
      <c r="C607" s="5"/>
      <c r="D607" s="5"/>
      <c r="E607" s="5"/>
      <c r="F607" s="5"/>
      <c r="G607" s="96"/>
      <c r="J607" s="5"/>
    </row>
    <row r="608" spans="1:10">
      <c r="A608" s="5"/>
      <c r="B608" s="5"/>
      <c r="C608" s="5"/>
      <c r="D608" s="5"/>
      <c r="E608" s="5"/>
      <c r="F608" s="5"/>
      <c r="G608" s="96"/>
      <c r="J608" s="5"/>
    </row>
    <row r="609" spans="1:10">
      <c r="A609" s="5"/>
      <c r="B609" s="5"/>
      <c r="C609" s="5"/>
      <c r="D609" s="5"/>
      <c r="E609" s="5"/>
      <c r="F609" s="5"/>
      <c r="G609" s="96"/>
      <c r="J609" s="5"/>
    </row>
    <row r="610" spans="1:10">
      <c r="A610" s="5"/>
      <c r="B610" s="5"/>
      <c r="C610" s="5"/>
      <c r="D610" s="5"/>
      <c r="E610" s="5"/>
      <c r="F610" s="5"/>
      <c r="G610" s="95"/>
      <c r="J610" s="5"/>
    </row>
    <row r="611" spans="1:10">
      <c r="A611" s="5"/>
      <c r="B611" s="5"/>
      <c r="C611" s="5"/>
      <c r="D611" s="5"/>
      <c r="E611" s="5"/>
      <c r="F611" s="5"/>
      <c r="G611" s="94"/>
      <c r="J611" s="5"/>
    </row>
    <row r="612" spans="1:10">
      <c r="A612" s="5"/>
      <c r="B612" s="5"/>
      <c r="C612" s="5"/>
      <c r="D612" s="5"/>
      <c r="E612" s="5"/>
      <c r="F612" s="5"/>
      <c r="G612" s="96"/>
      <c r="J612" s="5"/>
    </row>
    <row r="613" spans="1:10">
      <c r="A613" s="5"/>
      <c r="B613" s="5"/>
      <c r="C613" s="5"/>
      <c r="D613" s="5"/>
      <c r="E613" s="5"/>
      <c r="F613" s="5"/>
      <c r="G613" s="96"/>
      <c r="J613" s="5"/>
    </row>
    <row r="614" spans="1:10">
      <c r="A614" s="5"/>
      <c r="B614" s="5"/>
      <c r="C614" s="5"/>
      <c r="D614" s="5"/>
      <c r="E614" s="5"/>
      <c r="F614" s="5"/>
      <c r="G614" s="96"/>
      <c r="J614" s="5"/>
    </row>
    <row r="615" spans="1:10">
      <c r="A615" s="5"/>
      <c r="B615" s="5"/>
      <c r="C615" s="5"/>
      <c r="D615" s="5"/>
      <c r="E615" s="5"/>
      <c r="F615" s="5"/>
      <c r="G615" s="96"/>
      <c r="J615" s="5"/>
    </row>
    <row r="616" spans="1:10">
      <c r="A616" s="5"/>
      <c r="B616" s="5"/>
      <c r="C616" s="5"/>
      <c r="D616" s="5"/>
      <c r="E616" s="5"/>
      <c r="F616" s="5"/>
      <c r="G616" s="96"/>
      <c r="J616" s="5"/>
    </row>
    <row r="617" spans="1:10">
      <c r="A617" s="5"/>
      <c r="B617" s="5"/>
      <c r="C617" s="5"/>
      <c r="D617" s="5"/>
      <c r="E617" s="5"/>
      <c r="F617" s="5"/>
      <c r="G617" s="94"/>
      <c r="J617" s="5"/>
    </row>
    <row r="618" spans="1:10">
      <c r="A618" s="5"/>
      <c r="B618" s="5"/>
      <c r="C618" s="5"/>
      <c r="D618" s="5"/>
      <c r="E618" s="5"/>
      <c r="F618" s="5"/>
      <c r="G618" s="96"/>
      <c r="J618" s="5"/>
    </row>
    <row r="619" spans="1:10">
      <c r="A619" s="5"/>
      <c r="B619" s="5"/>
      <c r="C619" s="5"/>
      <c r="D619" s="5"/>
      <c r="E619" s="5"/>
      <c r="F619" s="5"/>
      <c r="G619" s="96"/>
      <c r="J619" s="5"/>
    </row>
    <row r="620" spans="1:10">
      <c r="A620" s="5"/>
      <c r="B620" s="5"/>
      <c r="C620" s="5"/>
      <c r="D620" s="5"/>
      <c r="E620" s="5"/>
      <c r="F620" s="5"/>
      <c r="G620" s="96"/>
      <c r="J620" s="5"/>
    </row>
    <row r="621" spans="1:10">
      <c r="A621" s="5"/>
      <c r="B621" s="5"/>
      <c r="C621" s="5"/>
      <c r="D621" s="5"/>
      <c r="E621" s="5"/>
      <c r="F621" s="5"/>
      <c r="G621" s="96"/>
      <c r="J621" s="5"/>
    </row>
    <row r="622" spans="1:10">
      <c r="A622" s="5"/>
      <c r="B622" s="5"/>
      <c r="C622" s="5"/>
      <c r="D622" s="5"/>
      <c r="E622" s="5"/>
      <c r="F622" s="5"/>
      <c r="G622" s="95"/>
      <c r="J622" s="5"/>
    </row>
    <row r="623" spans="1:10">
      <c r="A623" s="5"/>
      <c r="B623" s="5"/>
      <c r="C623" s="5"/>
      <c r="D623" s="5"/>
      <c r="E623" s="5"/>
      <c r="F623" s="5"/>
      <c r="G623" s="94"/>
      <c r="J623" s="5"/>
    </row>
    <row r="624" spans="1:10">
      <c r="A624" s="5"/>
      <c r="B624" s="5"/>
      <c r="C624" s="5"/>
      <c r="D624" s="5"/>
      <c r="E624" s="5"/>
      <c r="F624" s="5"/>
      <c r="G624" s="94"/>
      <c r="J624" s="5"/>
    </row>
    <row r="625" spans="1:10">
      <c r="A625" s="5"/>
      <c r="B625" s="5"/>
      <c r="C625" s="5"/>
      <c r="D625" s="5"/>
      <c r="E625" s="5"/>
      <c r="F625" s="5"/>
      <c r="G625" s="96"/>
      <c r="J625" s="5"/>
    </row>
    <row r="626" spans="1:10">
      <c r="A626" s="5"/>
      <c r="B626" s="5"/>
      <c r="C626" s="5"/>
      <c r="D626" s="5"/>
      <c r="E626" s="5"/>
      <c r="F626" s="5"/>
      <c r="G626" s="96"/>
      <c r="J626" s="5"/>
    </row>
    <row r="627" spans="1:10">
      <c r="A627" s="5"/>
      <c r="B627" s="5"/>
      <c r="C627" s="5"/>
      <c r="D627" s="5"/>
      <c r="E627" s="5"/>
      <c r="F627" s="5"/>
      <c r="G627" s="96"/>
      <c r="J627" s="5"/>
    </row>
    <row r="628" spans="1:10">
      <c r="A628" s="5"/>
      <c r="B628" s="5"/>
      <c r="C628" s="5"/>
      <c r="D628" s="5"/>
      <c r="E628" s="5"/>
      <c r="F628" s="5"/>
      <c r="G628" s="96"/>
      <c r="J628" s="5"/>
    </row>
    <row r="629" spans="1:10">
      <c r="A629" s="5"/>
      <c r="B629" s="5"/>
      <c r="C629" s="5"/>
      <c r="D629" s="5"/>
      <c r="E629" s="5"/>
      <c r="F629" s="5"/>
      <c r="G629" s="96"/>
      <c r="J629" s="5"/>
    </row>
    <row r="630" spans="1:10">
      <c r="A630" s="5"/>
      <c r="B630" s="5"/>
      <c r="C630" s="5"/>
      <c r="D630" s="5"/>
      <c r="E630" s="5"/>
      <c r="F630" s="5"/>
      <c r="G630" s="96"/>
      <c r="J630" s="5"/>
    </row>
    <row r="631" spans="1:10">
      <c r="A631" s="5"/>
      <c r="B631" s="5"/>
      <c r="C631" s="5"/>
      <c r="D631" s="5"/>
      <c r="E631" s="5"/>
      <c r="F631" s="5"/>
      <c r="G631" s="96"/>
      <c r="J631" s="5"/>
    </row>
    <row r="632" spans="1:10">
      <c r="A632" s="5"/>
      <c r="B632" s="5"/>
      <c r="C632" s="5"/>
      <c r="D632" s="5"/>
      <c r="E632" s="5"/>
      <c r="F632" s="5"/>
      <c r="G632" s="96"/>
      <c r="J632" s="5"/>
    </row>
    <row r="633" spans="1:10">
      <c r="A633" s="5"/>
      <c r="B633" s="5"/>
      <c r="C633" s="5"/>
      <c r="D633" s="5"/>
      <c r="E633" s="5"/>
      <c r="F633" s="5"/>
      <c r="G633" s="96"/>
      <c r="J633" s="5"/>
    </row>
    <row r="634" spans="1:10">
      <c r="A634" s="5"/>
      <c r="B634" s="5"/>
      <c r="C634" s="5"/>
      <c r="D634" s="5"/>
      <c r="E634" s="5"/>
      <c r="F634" s="5"/>
      <c r="G634" s="95"/>
      <c r="J634" s="5"/>
    </row>
    <row r="635" spans="1:10">
      <c r="A635" s="5"/>
      <c r="B635" s="5"/>
      <c r="C635" s="5"/>
      <c r="D635" s="5"/>
      <c r="E635" s="5"/>
      <c r="F635" s="5"/>
      <c r="G635" s="95"/>
      <c r="J635" s="5"/>
    </row>
    <row r="636" spans="1:10">
      <c r="A636" s="5"/>
      <c r="B636" s="5"/>
      <c r="C636" s="5"/>
      <c r="D636" s="5"/>
      <c r="E636" s="5"/>
      <c r="F636" s="5"/>
      <c r="G636" s="94"/>
      <c r="J636" s="5"/>
    </row>
    <row r="637" spans="1:10">
      <c r="A637" s="5"/>
      <c r="B637" s="5"/>
      <c r="C637" s="5"/>
      <c r="D637" s="5"/>
      <c r="E637" s="5"/>
      <c r="F637" s="5"/>
      <c r="G637" s="96"/>
      <c r="J637" s="5"/>
    </row>
    <row r="638" spans="1:10">
      <c r="A638" s="5"/>
      <c r="B638" s="5"/>
      <c r="C638" s="5"/>
      <c r="D638" s="5"/>
      <c r="E638" s="5"/>
      <c r="F638" s="5"/>
      <c r="G638" s="96"/>
      <c r="J638" s="5"/>
    </row>
    <row r="639" spans="1:10">
      <c r="A639" s="5"/>
      <c r="B639" s="5"/>
      <c r="C639" s="5"/>
      <c r="D639" s="5"/>
      <c r="E639" s="5"/>
      <c r="F639" s="5"/>
      <c r="G639" s="96"/>
      <c r="J639" s="5"/>
    </row>
    <row r="640" spans="1:10">
      <c r="A640" s="5"/>
      <c r="B640" s="5"/>
      <c r="C640" s="5"/>
      <c r="D640" s="5"/>
      <c r="E640" s="5"/>
      <c r="F640" s="5"/>
      <c r="G640" s="96"/>
      <c r="J640" s="5"/>
    </row>
    <row r="641" spans="1:10">
      <c r="A641" s="5"/>
      <c r="B641" s="5"/>
      <c r="C641" s="5"/>
      <c r="D641" s="5"/>
      <c r="E641" s="5"/>
      <c r="F641" s="5"/>
      <c r="G641" s="95"/>
      <c r="J641" s="5"/>
    </row>
    <row r="642" spans="1:10">
      <c r="A642" s="5"/>
      <c r="B642" s="5"/>
      <c r="C642" s="5"/>
      <c r="D642" s="5"/>
      <c r="E642" s="5"/>
      <c r="F642" s="5"/>
      <c r="G642" s="94"/>
      <c r="J642" s="5"/>
    </row>
    <row r="643" spans="1:10">
      <c r="A643" s="5"/>
      <c r="B643" s="5"/>
      <c r="C643" s="5"/>
      <c r="D643" s="5"/>
      <c r="E643" s="5"/>
      <c r="F643" s="5"/>
      <c r="G643" s="96"/>
      <c r="J643" s="5"/>
    </row>
    <row r="644" spans="1:10">
      <c r="A644" s="5"/>
      <c r="B644" s="5"/>
      <c r="C644" s="5"/>
      <c r="D644" s="5"/>
      <c r="E644" s="5"/>
      <c r="F644" s="5"/>
      <c r="G644" s="96"/>
      <c r="J644" s="5"/>
    </row>
    <row r="645" spans="1:10">
      <c r="A645" s="5"/>
      <c r="B645" s="5"/>
      <c r="C645" s="5"/>
      <c r="D645" s="5"/>
      <c r="E645" s="5"/>
      <c r="F645" s="5"/>
      <c r="G645" s="96"/>
      <c r="J645" s="5"/>
    </row>
    <row r="646" spans="1:10">
      <c r="A646" s="5"/>
      <c r="B646" s="5"/>
      <c r="C646" s="5"/>
      <c r="D646" s="5"/>
      <c r="E646" s="5"/>
      <c r="F646" s="5"/>
      <c r="G646" s="96"/>
      <c r="J646" s="5"/>
    </row>
    <row r="647" spans="1:10">
      <c r="A647" s="5"/>
      <c r="B647" s="5"/>
      <c r="C647" s="5"/>
      <c r="D647" s="5"/>
      <c r="E647" s="5"/>
      <c r="F647" s="5"/>
      <c r="G647" s="96"/>
      <c r="J647" s="5"/>
    </row>
    <row r="648" spans="1:10">
      <c r="A648" s="5"/>
      <c r="B648" s="5"/>
      <c r="C648" s="5"/>
      <c r="D648" s="5"/>
      <c r="E648" s="5"/>
      <c r="F648" s="5"/>
      <c r="G648" s="98"/>
      <c r="J648" s="5"/>
    </row>
    <row r="649" spans="1:10">
      <c r="A649" s="5"/>
      <c r="B649" s="5"/>
      <c r="C649" s="5"/>
      <c r="D649" s="5"/>
      <c r="E649" s="5"/>
      <c r="F649" s="5"/>
      <c r="G649" s="96"/>
      <c r="J649" s="5"/>
    </row>
    <row r="650" spans="1:10">
      <c r="A650" s="5"/>
      <c r="B650" s="5"/>
      <c r="C650" s="5"/>
      <c r="D650" s="5"/>
      <c r="E650" s="5"/>
      <c r="F650" s="5"/>
      <c r="G650" s="96"/>
      <c r="J650" s="5"/>
    </row>
    <row r="651" spans="1:10">
      <c r="A651" s="5"/>
      <c r="B651" s="5"/>
      <c r="C651" s="5"/>
      <c r="D651" s="5"/>
      <c r="E651" s="5"/>
      <c r="F651" s="5"/>
      <c r="G651" s="96"/>
      <c r="J651" s="5"/>
    </row>
    <row r="652" spans="1:10">
      <c r="A652" s="5"/>
      <c r="B652" s="5"/>
      <c r="C652" s="5"/>
      <c r="D652" s="5"/>
      <c r="E652" s="5"/>
      <c r="F652" s="5"/>
      <c r="G652" s="96"/>
      <c r="J652" s="5"/>
    </row>
    <row r="653" spans="1:10">
      <c r="A653" s="5"/>
      <c r="B653" s="5"/>
      <c r="C653" s="5"/>
      <c r="D653" s="5"/>
      <c r="E653" s="5"/>
      <c r="F653" s="5"/>
      <c r="G653" s="98"/>
      <c r="J653" s="5"/>
    </row>
    <row r="654" spans="1:10">
      <c r="A654" s="5"/>
      <c r="B654" s="5"/>
      <c r="C654" s="5"/>
      <c r="D654" s="5"/>
      <c r="E654" s="5"/>
      <c r="F654" s="5"/>
      <c r="G654" s="96"/>
      <c r="J654" s="5"/>
    </row>
    <row r="655" spans="1:10">
      <c r="A655" s="5"/>
      <c r="B655" s="5"/>
      <c r="C655" s="5"/>
      <c r="D655" s="5"/>
      <c r="E655" s="5"/>
      <c r="F655" s="5"/>
      <c r="G655" s="96"/>
      <c r="J655" s="5"/>
    </row>
    <row r="656" spans="1:10">
      <c r="A656" s="5"/>
      <c r="B656" s="5"/>
      <c r="C656" s="5"/>
      <c r="D656" s="5"/>
      <c r="E656" s="5"/>
      <c r="F656" s="5"/>
      <c r="G656" s="96"/>
      <c r="J656" s="5"/>
    </row>
    <row r="657" spans="1:10">
      <c r="A657" s="5"/>
      <c r="B657" s="5"/>
      <c r="C657" s="5"/>
      <c r="D657" s="5"/>
      <c r="E657" s="5"/>
      <c r="F657" s="5"/>
      <c r="G657" s="96"/>
      <c r="J657" s="5"/>
    </row>
    <row r="658" spans="1:10">
      <c r="A658" s="5"/>
      <c r="B658" s="5"/>
      <c r="C658" s="5"/>
      <c r="D658" s="5"/>
      <c r="E658" s="5"/>
      <c r="F658" s="5"/>
      <c r="G658" s="95"/>
      <c r="J658" s="5"/>
    </row>
    <row r="659" spans="1:10">
      <c r="A659" s="5"/>
      <c r="B659" s="5"/>
      <c r="C659" s="5"/>
      <c r="D659" s="5"/>
      <c r="E659" s="5"/>
      <c r="F659" s="5"/>
      <c r="G659" s="94"/>
      <c r="J659" s="5"/>
    </row>
    <row r="660" spans="1:10">
      <c r="A660" s="5"/>
      <c r="B660" s="5"/>
      <c r="C660" s="5"/>
      <c r="D660" s="5"/>
      <c r="E660" s="5"/>
      <c r="F660" s="5"/>
      <c r="G660" s="94"/>
      <c r="J660" s="5"/>
    </row>
    <row r="661" spans="1:10">
      <c r="A661" s="5"/>
      <c r="B661" s="5"/>
      <c r="C661" s="5"/>
      <c r="D661" s="5"/>
      <c r="E661" s="5"/>
      <c r="F661" s="5"/>
      <c r="G661" s="94"/>
      <c r="J661" s="5"/>
    </row>
    <row r="662" spans="1:10">
      <c r="A662" s="5"/>
      <c r="B662" s="5"/>
      <c r="C662" s="5"/>
      <c r="D662" s="5"/>
      <c r="E662" s="5"/>
      <c r="F662" s="5"/>
      <c r="G662" s="96"/>
      <c r="J662" s="5"/>
    </row>
    <row r="663" spans="1:10">
      <c r="A663" s="5"/>
      <c r="B663" s="5"/>
      <c r="C663" s="5"/>
      <c r="D663" s="5"/>
      <c r="E663" s="5"/>
      <c r="F663" s="5"/>
      <c r="G663" s="96"/>
      <c r="J663" s="5"/>
    </row>
    <row r="664" spans="1:10">
      <c r="A664" s="5"/>
      <c r="B664" s="5"/>
      <c r="C664" s="5"/>
      <c r="D664" s="5"/>
      <c r="E664" s="5"/>
      <c r="F664" s="5"/>
      <c r="G664" s="96"/>
      <c r="J664" s="5"/>
    </row>
    <row r="665" spans="1:10">
      <c r="A665" s="5"/>
      <c r="B665" s="5"/>
      <c r="C665" s="5"/>
      <c r="D665" s="5"/>
      <c r="E665" s="5"/>
      <c r="F665" s="5"/>
      <c r="G665" s="96"/>
      <c r="J665" s="5"/>
    </row>
    <row r="666" spans="1:10">
      <c r="A666" s="5"/>
      <c r="B666" s="5"/>
      <c r="C666" s="5"/>
      <c r="D666" s="5"/>
      <c r="E666" s="5"/>
      <c r="F666" s="5"/>
      <c r="G666" s="96"/>
      <c r="J666" s="5"/>
    </row>
    <row r="667" spans="1:10">
      <c r="A667" s="5"/>
      <c r="B667" s="5"/>
      <c r="C667" s="5"/>
      <c r="D667" s="5"/>
      <c r="E667" s="5"/>
      <c r="F667" s="5"/>
      <c r="G667" s="96"/>
      <c r="J667" s="5"/>
    </row>
    <row r="668" spans="1:10">
      <c r="A668" s="5"/>
      <c r="B668" s="5"/>
      <c r="C668" s="5"/>
      <c r="D668" s="5"/>
      <c r="E668" s="5"/>
      <c r="F668" s="5"/>
      <c r="G668" s="96"/>
      <c r="J668" s="5"/>
    </row>
    <row r="669" spans="1:10">
      <c r="A669" s="5"/>
      <c r="B669" s="5"/>
      <c r="C669" s="5"/>
      <c r="D669" s="5"/>
      <c r="E669" s="5"/>
      <c r="F669" s="5"/>
      <c r="G669" s="96"/>
      <c r="J669" s="5"/>
    </row>
    <row r="670" spans="1:10">
      <c r="A670" s="5"/>
      <c r="B670" s="5"/>
      <c r="C670" s="5"/>
      <c r="D670" s="5"/>
      <c r="E670" s="5"/>
      <c r="F670" s="5"/>
      <c r="G670" s="96"/>
      <c r="J670" s="5"/>
    </row>
    <row r="671" spans="1:10">
      <c r="A671" s="5"/>
      <c r="B671" s="5"/>
      <c r="C671" s="5"/>
      <c r="D671" s="5"/>
      <c r="E671" s="5"/>
      <c r="F671" s="5"/>
      <c r="G671" s="96"/>
      <c r="J671" s="5"/>
    </row>
    <row r="672" spans="1:10">
      <c r="A672" s="5"/>
      <c r="B672" s="5"/>
      <c r="C672" s="5"/>
      <c r="D672" s="5"/>
      <c r="E672" s="5"/>
      <c r="F672" s="5"/>
      <c r="G672" s="96"/>
      <c r="J672" s="5"/>
    </row>
    <row r="673" spans="1:10">
      <c r="A673" s="5"/>
      <c r="B673" s="5"/>
      <c r="C673" s="5"/>
      <c r="D673" s="5"/>
      <c r="E673" s="5"/>
      <c r="F673" s="5"/>
      <c r="G673" s="96"/>
      <c r="J673" s="5"/>
    </row>
    <row r="674" spans="1:10">
      <c r="A674" s="5"/>
      <c r="B674" s="5"/>
      <c r="C674" s="5"/>
      <c r="D674" s="5"/>
      <c r="E674" s="5"/>
      <c r="F674" s="5"/>
      <c r="G674" s="96"/>
      <c r="J674" s="5"/>
    </row>
    <row r="675" spans="1:10">
      <c r="A675" s="5"/>
      <c r="B675" s="5"/>
      <c r="C675" s="5"/>
      <c r="D675" s="5"/>
      <c r="E675" s="5"/>
      <c r="F675" s="5"/>
      <c r="G675" s="95"/>
      <c r="J675" s="5"/>
    </row>
    <row r="676" spans="1:10">
      <c r="A676" s="5"/>
      <c r="B676" s="5"/>
      <c r="C676" s="5"/>
      <c r="D676" s="5"/>
      <c r="E676" s="5"/>
      <c r="F676" s="5"/>
      <c r="G676" s="94"/>
      <c r="J676" s="5"/>
    </row>
    <row r="677" spans="1:10">
      <c r="A677" s="5"/>
      <c r="B677" s="5"/>
      <c r="C677" s="5"/>
      <c r="D677" s="5"/>
      <c r="E677" s="5"/>
      <c r="F677" s="5"/>
      <c r="G677" s="96"/>
      <c r="J677" s="5"/>
    </row>
    <row r="678" spans="1:10">
      <c r="A678" s="5"/>
      <c r="B678" s="5"/>
      <c r="C678" s="5"/>
      <c r="D678" s="5"/>
      <c r="E678" s="5"/>
      <c r="F678" s="5"/>
      <c r="G678" s="96"/>
      <c r="J678" s="5"/>
    </row>
    <row r="679" spans="1:10">
      <c r="A679" s="5"/>
      <c r="B679" s="5"/>
      <c r="C679" s="5"/>
      <c r="D679" s="5"/>
      <c r="E679" s="5"/>
      <c r="F679" s="5"/>
      <c r="G679" s="99"/>
      <c r="J679" s="5"/>
    </row>
    <row r="680" spans="1:10">
      <c r="A680" s="5"/>
      <c r="B680" s="5"/>
      <c r="C680" s="5"/>
      <c r="D680" s="5"/>
      <c r="E680" s="5"/>
      <c r="F680" s="5"/>
      <c r="G680" s="96"/>
      <c r="J680" s="5"/>
    </row>
    <row r="681" spans="1:10">
      <c r="A681" s="5"/>
      <c r="B681" s="5"/>
      <c r="C681" s="5"/>
      <c r="D681" s="5"/>
      <c r="E681" s="5"/>
      <c r="F681" s="5"/>
      <c r="G681" s="96"/>
      <c r="J681" s="5"/>
    </row>
    <row r="682" spans="1:10">
      <c r="A682" s="5"/>
      <c r="B682" s="5"/>
      <c r="C682" s="5"/>
      <c r="D682" s="5"/>
      <c r="E682" s="5"/>
      <c r="F682" s="5"/>
      <c r="G682" s="94"/>
      <c r="J682" s="5"/>
    </row>
    <row r="683" spans="1:10">
      <c r="A683" s="5"/>
      <c r="B683" s="5"/>
      <c r="C683" s="5"/>
      <c r="D683" s="5"/>
      <c r="E683" s="5"/>
      <c r="F683" s="5"/>
      <c r="G683" s="95"/>
      <c r="J683" s="5"/>
    </row>
    <row r="684" spans="1:10">
      <c r="A684" s="5"/>
      <c r="B684" s="5"/>
      <c r="C684" s="5"/>
      <c r="D684" s="5"/>
      <c r="E684" s="5"/>
      <c r="F684" s="5"/>
      <c r="G684" s="94"/>
      <c r="J684" s="5"/>
    </row>
    <row r="685" spans="1:10">
      <c r="A685" s="5"/>
      <c r="B685" s="5"/>
      <c r="C685" s="5"/>
      <c r="D685" s="5"/>
      <c r="E685" s="5"/>
      <c r="F685" s="5"/>
      <c r="G685" s="96"/>
      <c r="J685" s="5"/>
    </row>
    <row r="686" spans="1:10">
      <c r="A686" s="5"/>
      <c r="B686" s="5"/>
      <c r="C686" s="5"/>
      <c r="D686" s="5"/>
      <c r="E686" s="5"/>
      <c r="F686" s="5"/>
      <c r="G686" s="96"/>
      <c r="J686" s="5"/>
    </row>
    <row r="687" spans="1:10">
      <c r="A687" s="5"/>
      <c r="B687" s="5"/>
      <c r="C687" s="5"/>
      <c r="D687" s="5"/>
      <c r="E687" s="5"/>
      <c r="F687" s="5"/>
      <c r="G687" s="96"/>
      <c r="J687" s="5"/>
    </row>
    <row r="688" spans="1:10">
      <c r="A688" s="5"/>
      <c r="B688" s="5"/>
      <c r="C688" s="5"/>
      <c r="D688" s="5"/>
      <c r="E688" s="5"/>
      <c r="F688" s="5"/>
      <c r="G688" s="96"/>
      <c r="J688" s="5"/>
    </row>
    <row r="689" spans="1:10">
      <c r="A689" s="5"/>
      <c r="B689" s="5"/>
      <c r="C689" s="5"/>
      <c r="D689" s="5"/>
      <c r="E689" s="5"/>
      <c r="F689" s="5"/>
      <c r="G689" s="96"/>
      <c r="J689" s="5"/>
    </row>
    <row r="690" spans="1:10">
      <c r="A690" s="5"/>
      <c r="B690" s="5"/>
      <c r="C690" s="5"/>
      <c r="D690" s="5"/>
      <c r="E690" s="5"/>
      <c r="F690" s="5"/>
      <c r="G690" s="96"/>
      <c r="J690" s="5"/>
    </row>
    <row r="691" spans="1:10">
      <c r="A691" s="5"/>
      <c r="B691" s="5"/>
      <c r="C691" s="5"/>
      <c r="D691" s="5"/>
      <c r="E691" s="5"/>
      <c r="F691" s="5"/>
      <c r="G691" s="96"/>
      <c r="J691" s="5"/>
    </row>
    <row r="692" spans="1:10">
      <c r="A692" s="5"/>
      <c r="B692" s="5"/>
      <c r="C692" s="5"/>
      <c r="D692" s="5"/>
      <c r="E692" s="5"/>
      <c r="F692" s="5"/>
      <c r="G692" s="96"/>
      <c r="J692" s="5"/>
    </row>
    <row r="693" spans="1:10">
      <c r="A693" s="5"/>
      <c r="B693" s="5"/>
      <c r="C693" s="5"/>
      <c r="D693" s="5"/>
      <c r="E693" s="5"/>
      <c r="F693" s="5"/>
      <c r="G693" s="96"/>
      <c r="J693" s="5"/>
    </row>
    <row r="694" spans="1:10">
      <c r="A694" s="5"/>
      <c r="B694" s="5"/>
      <c r="C694" s="5"/>
      <c r="D694" s="5"/>
      <c r="E694" s="5"/>
      <c r="F694" s="5"/>
      <c r="G694" s="96"/>
      <c r="J694" s="5"/>
    </row>
    <row r="695" spans="1:10">
      <c r="A695" s="5"/>
      <c r="B695" s="5"/>
      <c r="C695" s="5"/>
      <c r="D695" s="5"/>
      <c r="E695" s="5"/>
      <c r="F695" s="5"/>
      <c r="G695" s="96"/>
      <c r="J695" s="5"/>
    </row>
    <row r="696" spans="1:10">
      <c r="A696" s="5"/>
      <c r="B696" s="5"/>
      <c r="C696" s="5"/>
      <c r="D696" s="5"/>
      <c r="E696" s="5"/>
      <c r="F696" s="5"/>
      <c r="G696" s="96"/>
      <c r="J696" s="5"/>
    </row>
    <row r="697" spans="1:10">
      <c r="A697" s="5"/>
      <c r="B697" s="5"/>
      <c r="C697" s="5"/>
      <c r="D697" s="5"/>
      <c r="E697" s="5"/>
      <c r="F697" s="5"/>
      <c r="G697" s="96"/>
      <c r="J697" s="5"/>
    </row>
    <row r="698" spans="1:10">
      <c r="A698" s="5"/>
      <c r="B698" s="5"/>
      <c r="C698" s="5"/>
      <c r="D698" s="5"/>
      <c r="E698" s="5"/>
      <c r="F698" s="5"/>
      <c r="G698" s="95"/>
      <c r="J698" s="5"/>
    </row>
    <row r="699" spans="1:10">
      <c r="A699" s="5"/>
      <c r="B699" s="5"/>
      <c r="C699" s="5"/>
      <c r="D699" s="5"/>
      <c r="E699" s="5"/>
      <c r="F699" s="5"/>
      <c r="G699" s="95"/>
      <c r="J699" s="5"/>
    </row>
    <row r="700" spans="1:10">
      <c r="A700" s="5"/>
      <c r="B700" s="5"/>
      <c r="C700" s="5"/>
      <c r="D700" s="5"/>
      <c r="E700" s="5"/>
      <c r="F700" s="5"/>
      <c r="G700" s="96"/>
      <c r="J700" s="5"/>
    </row>
    <row r="701" spans="1:10">
      <c r="A701" s="5"/>
      <c r="B701" s="5"/>
      <c r="C701" s="5"/>
      <c r="D701" s="5"/>
      <c r="E701" s="5"/>
      <c r="F701" s="5"/>
      <c r="G701" s="96"/>
      <c r="J701" s="5"/>
    </row>
    <row r="702" spans="1:10">
      <c r="A702" s="5"/>
      <c r="B702" s="5"/>
      <c r="C702" s="5"/>
      <c r="D702" s="5"/>
      <c r="E702" s="5"/>
      <c r="F702" s="5"/>
      <c r="G702" s="96"/>
      <c r="J702" s="5"/>
    </row>
    <row r="703" spans="1:10">
      <c r="A703" s="5"/>
      <c r="B703" s="5"/>
      <c r="C703" s="5"/>
      <c r="D703" s="5"/>
      <c r="E703" s="5"/>
      <c r="F703" s="5"/>
      <c r="G703" s="96"/>
      <c r="J703" s="5"/>
    </row>
    <row r="704" spans="1:10">
      <c r="A704" s="5"/>
      <c r="B704" s="5"/>
      <c r="C704" s="5"/>
      <c r="D704" s="5"/>
      <c r="E704" s="5"/>
      <c r="F704" s="5"/>
      <c r="G704" s="95"/>
      <c r="J704" s="5"/>
    </row>
    <row r="705" spans="1:10">
      <c r="A705" s="5"/>
      <c r="B705" s="5"/>
      <c r="C705" s="5"/>
      <c r="D705" s="5"/>
      <c r="E705" s="5"/>
      <c r="F705" s="5"/>
      <c r="G705" s="94"/>
      <c r="J705" s="5"/>
    </row>
    <row r="706" spans="1:10">
      <c r="A706" s="5"/>
      <c r="B706" s="5"/>
      <c r="C706" s="5"/>
      <c r="D706" s="5"/>
      <c r="E706" s="5"/>
      <c r="F706" s="5"/>
      <c r="G706" s="99"/>
      <c r="J706" s="5"/>
    </row>
    <row r="707" spans="1:10">
      <c r="A707" s="5"/>
      <c r="B707" s="5"/>
      <c r="C707" s="5"/>
      <c r="D707" s="5"/>
      <c r="E707" s="5"/>
      <c r="F707" s="5"/>
      <c r="G707" s="99"/>
      <c r="J707" s="5"/>
    </row>
    <row r="708" spans="1:10">
      <c r="A708" s="5"/>
      <c r="B708" s="5"/>
      <c r="C708" s="5"/>
      <c r="D708" s="5"/>
      <c r="E708" s="5"/>
      <c r="F708" s="5"/>
      <c r="G708" s="99"/>
      <c r="J708" s="5"/>
    </row>
    <row r="709" spans="1:10">
      <c r="A709" s="5"/>
      <c r="B709" s="5"/>
      <c r="C709" s="5"/>
      <c r="D709" s="5"/>
      <c r="E709" s="5"/>
      <c r="F709" s="5"/>
      <c r="G709" s="99"/>
      <c r="J709" s="5"/>
    </row>
    <row r="710" spans="1:10">
      <c r="A710" s="5"/>
      <c r="B710" s="5"/>
      <c r="C710" s="5"/>
      <c r="D710" s="5"/>
      <c r="E710" s="5"/>
      <c r="F710" s="5"/>
      <c r="G710" s="99"/>
      <c r="J710" s="5"/>
    </row>
    <row r="711" spans="1:10">
      <c r="A711" s="5"/>
      <c r="B711" s="5"/>
      <c r="C711" s="5"/>
      <c r="D711" s="5"/>
      <c r="E711" s="5"/>
      <c r="F711" s="5"/>
      <c r="G711" s="99"/>
      <c r="J711" s="5"/>
    </row>
    <row r="712" spans="1:10">
      <c r="A712" s="5"/>
      <c r="B712" s="5"/>
      <c r="C712" s="5"/>
      <c r="D712" s="5"/>
      <c r="E712" s="5"/>
      <c r="F712" s="5"/>
      <c r="G712" s="99"/>
      <c r="J712" s="5"/>
    </row>
    <row r="713" spans="1:10">
      <c r="A713" s="5"/>
      <c r="B713" s="5"/>
      <c r="C713" s="5"/>
      <c r="D713" s="5"/>
      <c r="E713" s="5"/>
      <c r="F713" s="5"/>
      <c r="G713" s="99"/>
      <c r="J713" s="5"/>
    </row>
    <row r="714" spans="1:10">
      <c r="A714" s="5"/>
      <c r="B714" s="5"/>
      <c r="C714" s="5"/>
      <c r="D714" s="5"/>
      <c r="E714" s="5"/>
      <c r="F714" s="5"/>
      <c r="G714" s="99"/>
      <c r="J714" s="5"/>
    </row>
    <row r="715" spans="1:10">
      <c r="A715" s="5"/>
      <c r="B715" s="5"/>
      <c r="C715" s="5"/>
      <c r="D715" s="5"/>
      <c r="E715" s="5"/>
      <c r="F715" s="5"/>
      <c r="G715" s="99"/>
      <c r="J715" s="5"/>
    </row>
    <row r="716" spans="1:10">
      <c r="A716" s="5"/>
      <c r="B716" s="5"/>
      <c r="C716" s="5"/>
      <c r="D716" s="5"/>
      <c r="E716" s="5"/>
      <c r="F716" s="5"/>
      <c r="G716" s="95"/>
      <c r="J716" s="5"/>
    </row>
    <row r="717" spans="1:10">
      <c r="A717" s="5"/>
      <c r="B717" s="5"/>
      <c r="C717" s="5"/>
      <c r="D717" s="5"/>
      <c r="E717" s="5"/>
      <c r="F717" s="5"/>
      <c r="G717" s="94"/>
      <c r="J717" s="5"/>
    </row>
    <row r="718" spans="1:10">
      <c r="A718" s="5"/>
      <c r="B718" s="5"/>
      <c r="C718" s="5"/>
      <c r="D718" s="5"/>
      <c r="E718" s="5"/>
      <c r="F718" s="5"/>
      <c r="G718" s="96"/>
      <c r="J718" s="5"/>
    </row>
    <row r="719" spans="1:10">
      <c r="A719" s="5"/>
      <c r="B719" s="5"/>
      <c r="C719" s="5"/>
      <c r="D719" s="5"/>
      <c r="E719" s="5"/>
      <c r="F719" s="5"/>
      <c r="G719" s="96"/>
      <c r="J719" s="5"/>
    </row>
    <row r="720" spans="1:10">
      <c r="A720" s="5"/>
      <c r="B720" s="5"/>
      <c r="C720" s="5"/>
      <c r="D720" s="5"/>
      <c r="E720" s="5"/>
      <c r="F720" s="5"/>
      <c r="G720" s="96"/>
      <c r="J720" s="5"/>
    </row>
    <row r="721" spans="1:10">
      <c r="A721" s="5"/>
      <c r="B721" s="5"/>
      <c r="C721" s="5"/>
      <c r="D721" s="5"/>
      <c r="E721" s="5"/>
      <c r="F721" s="5"/>
      <c r="G721" s="96"/>
      <c r="J721" s="5"/>
    </row>
    <row r="722" spans="1:10">
      <c r="A722" s="5"/>
      <c r="B722" s="5"/>
      <c r="C722" s="5"/>
      <c r="D722" s="5"/>
      <c r="E722" s="5"/>
      <c r="F722" s="5"/>
      <c r="G722" s="96"/>
      <c r="J722" s="5"/>
    </row>
    <row r="723" spans="1:10">
      <c r="A723" s="5"/>
      <c r="B723" s="5"/>
      <c r="C723" s="5"/>
      <c r="D723" s="5"/>
      <c r="E723" s="5"/>
      <c r="F723" s="5"/>
      <c r="G723" s="96"/>
      <c r="J723" s="5"/>
    </row>
    <row r="724" spans="1:10">
      <c r="A724" s="5"/>
      <c r="B724" s="5"/>
      <c r="C724" s="5"/>
      <c r="D724" s="5"/>
      <c r="E724" s="5"/>
      <c r="F724" s="5"/>
      <c r="G724" s="96"/>
      <c r="J724" s="5"/>
    </row>
    <row r="725" spans="1:10">
      <c r="A725" s="5"/>
      <c r="B725" s="5"/>
      <c r="C725" s="5"/>
      <c r="D725" s="5"/>
      <c r="E725" s="5"/>
      <c r="F725" s="5"/>
      <c r="G725" s="96"/>
      <c r="J725" s="5"/>
    </row>
    <row r="726" spans="1:10">
      <c r="A726" s="5"/>
      <c r="B726" s="5"/>
      <c r="C726" s="5"/>
      <c r="D726" s="5"/>
      <c r="E726" s="5"/>
      <c r="F726" s="5"/>
      <c r="G726" s="96"/>
      <c r="J726" s="5"/>
    </row>
    <row r="727" spans="1:10">
      <c r="A727" s="5"/>
      <c r="B727" s="5"/>
      <c r="C727" s="5"/>
      <c r="D727" s="5"/>
      <c r="E727" s="5"/>
      <c r="F727" s="5"/>
      <c r="G727" s="96"/>
      <c r="J727" s="5"/>
    </row>
    <row r="728" spans="1:10">
      <c r="A728" s="5"/>
      <c r="B728" s="5"/>
      <c r="C728" s="5"/>
      <c r="D728" s="5"/>
      <c r="E728" s="5"/>
      <c r="F728" s="5"/>
      <c r="G728" s="96"/>
      <c r="J728" s="5"/>
    </row>
    <row r="729" spans="1:10">
      <c r="A729" s="5"/>
      <c r="B729" s="5"/>
      <c r="C729" s="5"/>
      <c r="D729" s="5"/>
      <c r="E729" s="5"/>
      <c r="F729" s="5"/>
      <c r="G729" s="96"/>
      <c r="J729" s="5"/>
    </row>
    <row r="730" spans="1:10">
      <c r="A730" s="5"/>
      <c r="B730" s="5"/>
      <c r="C730" s="5"/>
      <c r="D730" s="5"/>
      <c r="E730" s="5"/>
      <c r="F730" s="5"/>
      <c r="G730" s="96"/>
      <c r="J730" s="5"/>
    </row>
    <row r="731" spans="1:10">
      <c r="A731" s="5"/>
      <c r="B731" s="5"/>
      <c r="C731" s="5"/>
      <c r="D731" s="5"/>
      <c r="E731" s="5"/>
      <c r="F731" s="5"/>
      <c r="G731" s="96"/>
      <c r="J731" s="5"/>
    </row>
    <row r="732" spans="1:10">
      <c r="A732" s="5"/>
      <c r="B732" s="5"/>
      <c r="C732" s="5"/>
      <c r="D732" s="5"/>
      <c r="E732" s="5"/>
      <c r="F732" s="5"/>
      <c r="G732" s="96"/>
      <c r="J732" s="5"/>
    </row>
    <row r="733" spans="1:10">
      <c r="A733" s="5"/>
      <c r="B733" s="5"/>
      <c r="C733" s="5"/>
      <c r="D733" s="5"/>
      <c r="E733" s="5"/>
      <c r="F733" s="5"/>
      <c r="G733" s="96"/>
      <c r="J733" s="5"/>
    </row>
    <row r="734" spans="1:10">
      <c r="A734" s="5"/>
      <c r="B734" s="5"/>
      <c r="C734" s="5"/>
      <c r="D734" s="5"/>
      <c r="E734" s="5"/>
      <c r="F734" s="5"/>
      <c r="G734" s="96"/>
      <c r="J734" s="5"/>
    </row>
    <row r="735" spans="1:10">
      <c r="A735" s="5"/>
      <c r="B735" s="5"/>
      <c r="C735" s="5"/>
      <c r="D735" s="5"/>
      <c r="E735" s="5"/>
      <c r="F735" s="5"/>
      <c r="G735" s="96"/>
      <c r="J735" s="5"/>
    </row>
    <row r="736" spans="1:10">
      <c r="A736" s="5"/>
      <c r="B736" s="5"/>
      <c r="C736" s="5"/>
      <c r="D736" s="5"/>
      <c r="E736" s="5"/>
      <c r="F736" s="5"/>
      <c r="G736" s="96"/>
      <c r="J736" s="5"/>
    </row>
    <row r="737" spans="1:10">
      <c r="A737" s="5"/>
      <c r="B737" s="5"/>
      <c r="C737" s="5"/>
      <c r="D737" s="5"/>
      <c r="E737" s="5"/>
      <c r="F737" s="5"/>
      <c r="G737" s="96"/>
      <c r="J737" s="5"/>
    </row>
    <row r="738" spans="1:10">
      <c r="A738" s="5"/>
      <c r="B738" s="5"/>
      <c r="C738" s="5"/>
      <c r="D738" s="5"/>
      <c r="E738" s="5"/>
      <c r="F738" s="5"/>
      <c r="G738" s="96"/>
      <c r="J738" s="5"/>
    </row>
    <row r="739" spans="1:10">
      <c r="A739" s="5"/>
      <c r="B739" s="5"/>
      <c r="C739" s="5"/>
      <c r="D739" s="5"/>
      <c r="E739" s="5"/>
      <c r="F739" s="5"/>
      <c r="G739" s="96"/>
      <c r="J739" s="5"/>
    </row>
    <row r="740" spans="1:10">
      <c r="A740" s="5"/>
      <c r="B740" s="5"/>
      <c r="C740" s="5"/>
      <c r="D740" s="5"/>
      <c r="E740" s="5"/>
      <c r="F740" s="5"/>
      <c r="G740" s="98"/>
      <c r="J740" s="5"/>
    </row>
    <row r="741" spans="1:10">
      <c r="A741" s="5"/>
      <c r="B741" s="5"/>
      <c r="C741" s="5"/>
      <c r="D741" s="5"/>
      <c r="E741" s="5"/>
      <c r="F741" s="5"/>
      <c r="G741" s="96"/>
      <c r="J741" s="5"/>
    </row>
    <row r="742" spans="1:10">
      <c r="A742" s="5"/>
      <c r="B742" s="5"/>
      <c r="C742" s="5"/>
      <c r="D742" s="5"/>
      <c r="E742" s="5"/>
      <c r="F742" s="5"/>
      <c r="G742" s="96"/>
      <c r="J742" s="5"/>
    </row>
    <row r="743" spans="1:10">
      <c r="A743" s="5"/>
      <c r="B743" s="5"/>
      <c r="C743" s="5"/>
      <c r="D743" s="5"/>
      <c r="E743" s="5"/>
      <c r="F743" s="5"/>
      <c r="G743" s="96"/>
      <c r="J743" s="5"/>
    </row>
    <row r="744" spans="1:10">
      <c r="A744" s="5"/>
      <c r="B744" s="5"/>
      <c r="C744" s="5"/>
      <c r="D744" s="5"/>
      <c r="E744" s="5"/>
      <c r="F744" s="5"/>
      <c r="G744" s="96"/>
      <c r="J744" s="5"/>
    </row>
    <row r="745" spans="1:10">
      <c r="A745" s="5"/>
      <c r="B745" s="5"/>
      <c r="C745" s="5"/>
      <c r="D745" s="5"/>
      <c r="E745" s="5"/>
      <c r="F745" s="5"/>
      <c r="G745" s="95"/>
      <c r="J745" s="5"/>
    </row>
    <row r="746" spans="1:10">
      <c r="A746" s="5"/>
      <c r="B746" s="5"/>
      <c r="C746" s="5"/>
      <c r="D746" s="5"/>
      <c r="E746" s="5"/>
      <c r="F746" s="5"/>
      <c r="G746" s="95"/>
      <c r="J746" s="5"/>
    </row>
    <row r="747" spans="1:10">
      <c r="A747" s="5"/>
      <c r="B747" s="5"/>
      <c r="C747" s="5"/>
      <c r="D747" s="5"/>
      <c r="E747" s="5"/>
      <c r="F747" s="5"/>
      <c r="G747" s="94"/>
      <c r="J747" s="5"/>
    </row>
    <row r="748" spans="1:10">
      <c r="A748" s="5"/>
      <c r="B748" s="5"/>
      <c r="C748" s="5"/>
      <c r="D748" s="5"/>
      <c r="E748" s="5"/>
      <c r="F748" s="5"/>
      <c r="G748" s="96"/>
      <c r="J748" s="5"/>
    </row>
    <row r="749" spans="1:10">
      <c r="A749" s="5"/>
      <c r="B749" s="5"/>
      <c r="C749" s="5"/>
      <c r="D749" s="5"/>
      <c r="E749" s="5"/>
      <c r="F749" s="5"/>
      <c r="G749" s="96"/>
      <c r="J749" s="5"/>
    </row>
    <row r="750" spans="1:10">
      <c r="A750" s="5"/>
      <c r="B750" s="5"/>
      <c r="C750" s="5"/>
      <c r="D750" s="5"/>
      <c r="E750" s="5"/>
      <c r="F750" s="5"/>
      <c r="G750" s="96"/>
      <c r="J750" s="5"/>
    </row>
    <row r="751" spans="1:10">
      <c r="A751" s="5"/>
      <c r="B751" s="5"/>
      <c r="C751" s="5"/>
      <c r="D751" s="5"/>
      <c r="E751" s="5"/>
      <c r="F751" s="5"/>
      <c r="G751" s="96"/>
      <c r="J751" s="5"/>
    </row>
    <row r="752" spans="1:10">
      <c r="A752" s="5"/>
      <c r="B752" s="5"/>
      <c r="C752" s="5"/>
      <c r="D752" s="5"/>
      <c r="E752" s="5"/>
      <c r="F752" s="5"/>
      <c r="G752" s="96"/>
      <c r="J752" s="5"/>
    </row>
    <row r="753" spans="1:10">
      <c r="A753" s="5"/>
      <c r="B753" s="5"/>
      <c r="C753" s="5"/>
      <c r="D753" s="5"/>
      <c r="E753" s="5"/>
      <c r="F753" s="5"/>
      <c r="G753" s="96"/>
      <c r="J753" s="5"/>
    </row>
    <row r="754" spans="1:10">
      <c r="A754" s="5"/>
      <c r="B754" s="5"/>
      <c r="C754" s="5"/>
      <c r="D754" s="5"/>
      <c r="E754" s="5"/>
      <c r="F754" s="5"/>
      <c r="G754" s="96"/>
      <c r="J754" s="5"/>
    </row>
    <row r="755" spans="1:10">
      <c r="A755" s="5"/>
      <c r="B755" s="5"/>
      <c r="C755" s="5"/>
      <c r="D755" s="5"/>
      <c r="E755" s="5"/>
      <c r="F755" s="5"/>
      <c r="G755" s="96"/>
      <c r="J755" s="5"/>
    </row>
    <row r="756" spans="1:10">
      <c r="A756" s="5"/>
      <c r="B756" s="5"/>
      <c r="C756" s="5"/>
      <c r="D756" s="5"/>
      <c r="E756" s="5"/>
      <c r="F756" s="5"/>
      <c r="G756" s="96"/>
      <c r="J756" s="5"/>
    </row>
    <row r="757" spans="1:10">
      <c r="A757" s="5"/>
      <c r="B757" s="5"/>
      <c r="C757" s="5"/>
      <c r="D757" s="5"/>
      <c r="E757" s="5"/>
      <c r="F757" s="5"/>
      <c r="G757" s="96"/>
      <c r="J757" s="5"/>
    </row>
    <row r="758" spans="1:10">
      <c r="A758" s="5"/>
      <c r="B758" s="5"/>
      <c r="C758" s="5"/>
      <c r="D758" s="5"/>
      <c r="E758" s="5"/>
      <c r="F758" s="5"/>
      <c r="G758" s="96"/>
      <c r="J758" s="5"/>
    </row>
    <row r="759" spans="1:10">
      <c r="A759" s="5"/>
      <c r="B759" s="5"/>
      <c r="C759" s="5"/>
      <c r="D759" s="5"/>
      <c r="E759" s="5"/>
      <c r="F759" s="5"/>
      <c r="G759" s="95"/>
      <c r="J759" s="5"/>
    </row>
    <row r="760" spans="1:10">
      <c r="A760" s="5"/>
      <c r="B760" s="5"/>
      <c r="C760" s="5"/>
      <c r="D760" s="5"/>
      <c r="E760" s="5"/>
      <c r="F760" s="5"/>
      <c r="G760" s="95"/>
      <c r="J760" s="5"/>
    </row>
    <row r="761" spans="1:10">
      <c r="A761" s="5"/>
      <c r="B761" s="5"/>
      <c r="C761" s="5"/>
      <c r="D761" s="5"/>
      <c r="E761" s="5"/>
      <c r="F761" s="5"/>
      <c r="G761" s="94"/>
      <c r="J761" s="5"/>
    </row>
    <row r="762" spans="1:10">
      <c r="A762" s="5"/>
      <c r="B762" s="5"/>
      <c r="C762" s="5"/>
      <c r="D762" s="5"/>
      <c r="E762" s="5"/>
      <c r="F762" s="5"/>
      <c r="G762" s="96"/>
      <c r="J762" s="5"/>
    </row>
    <row r="763" spans="1:10">
      <c r="A763" s="5"/>
      <c r="B763" s="5"/>
      <c r="C763" s="5"/>
      <c r="D763" s="5"/>
      <c r="E763" s="5"/>
      <c r="F763" s="5"/>
      <c r="G763" s="96"/>
      <c r="J763" s="5"/>
    </row>
    <row r="764" spans="1:10">
      <c r="A764" s="5"/>
      <c r="B764" s="5"/>
      <c r="C764" s="5"/>
      <c r="D764" s="5"/>
      <c r="E764" s="5"/>
      <c r="F764" s="5"/>
      <c r="G764" s="96"/>
      <c r="J764" s="5"/>
    </row>
    <row r="765" spans="1:10">
      <c r="A765" s="5"/>
      <c r="B765" s="5"/>
      <c r="C765" s="5"/>
      <c r="D765" s="5"/>
      <c r="E765" s="5"/>
      <c r="F765" s="5"/>
      <c r="G765" s="96"/>
      <c r="J765" s="5"/>
    </row>
    <row r="766" spans="1:10">
      <c r="A766" s="5"/>
      <c r="B766" s="5"/>
      <c r="C766" s="5"/>
      <c r="D766" s="5"/>
      <c r="E766" s="5"/>
      <c r="F766" s="5"/>
      <c r="G766" s="96"/>
      <c r="J766" s="5"/>
    </row>
    <row r="767" spans="1:10">
      <c r="A767" s="5"/>
      <c r="B767" s="5"/>
      <c r="C767" s="5"/>
      <c r="D767" s="5"/>
      <c r="E767" s="5"/>
      <c r="F767" s="5"/>
      <c r="G767" s="96"/>
      <c r="J767" s="5"/>
    </row>
    <row r="768" spans="1:10">
      <c r="A768" s="5"/>
      <c r="B768" s="5"/>
      <c r="C768" s="5"/>
      <c r="D768" s="5"/>
      <c r="E768" s="5"/>
      <c r="F768" s="5"/>
      <c r="G768" s="96"/>
      <c r="J768" s="5"/>
    </row>
    <row r="769" spans="1:10">
      <c r="A769" s="5"/>
      <c r="B769" s="5"/>
      <c r="C769" s="5"/>
      <c r="D769" s="5"/>
      <c r="E769" s="5"/>
      <c r="F769" s="5"/>
      <c r="G769" s="96"/>
      <c r="J769" s="5"/>
    </row>
    <row r="770" spans="1:10">
      <c r="A770" s="5"/>
      <c r="B770" s="5"/>
      <c r="C770" s="5"/>
      <c r="D770" s="5"/>
      <c r="E770" s="5"/>
      <c r="F770" s="5"/>
      <c r="G770" s="94"/>
      <c r="J770" s="5"/>
    </row>
    <row r="771" spans="1:10">
      <c r="A771" s="5"/>
      <c r="B771" s="5"/>
      <c r="C771" s="5"/>
      <c r="D771" s="5"/>
      <c r="E771" s="5"/>
      <c r="F771" s="5"/>
      <c r="G771" s="96"/>
      <c r="J771" s="5"/>
    </row>
    <row r="772" spans="1:10">
      <c r="A772" s="5"/>
      <c r="B772" s="5"/>
      <c r="C772" s="5"/>
      <c r="D772" s="5"/>
      <c r="E772" s="5"/>
      <c r="F772" s="5"/>
      <c r="G772" s="94"/>
      <c r="J772" s="5"/>
    </row>
    <row r="773" spans="1:10">
      <c r="A773" s="5"/>
      <c r="B773" s="5"/>
      <c r="C773" s="5"/>
      <c r="D773" s="5"/>
      <c r="E773" s="5"/>
      <c r="F773" s="5"/>
      <c r="G773" s="94"/>
      <c r="J773" s="5"/>
    </row>
    <row r="774" spans="1:10">
      <c r="A774" s="5"/>
      <c r="B774" s="5"/>
      <c r="C774" s="5"/>
      <c r="D774" s="5"/>
      <c r="E774" s="5"/>
      <c r="F774" s="5"/>
      <c r="G774" s="96"/>
      <c r="J774" s="5"/>
    </row>
    <row r="775" spans="1:10">
      <c r="A775" s="5"/>
      <c r="B775" s="5"/>
      <c r="C775" s="5"/>
      <c r="D775" s="5"/>
      <c r="E775" s="5"/>
      <c r="F775" s="5"/>
      <c r="G775" s="97"/>
      <c r="J775" s="5"/>
    </row>
    <row r="776" spans="1:10">
      <c r="A776" s="5"/>
      <c r="B776" s="5"/>
      <c r="C776" s="5"/>
      <c r="D776" s="5"/>
      <c r="E776" s="5"/>
      <c r="F776" s="5"/>
      <c r="G776" s="97"/>
      <c r="J776" s="5"/>
    </row>
    <row r="777" spans="1:10">
      <c r="A777" s="5"/>
      <c r="B777" s="5"/>
      <c r="C777" s="5"/>
      <c r="D777" s="5"/>
      <c r="E777" s="5"/>
      <c r="F777" s="5"/>
      <c r="G777" s="96"/>
      <c r="J777" s="5"/>
    </row>
    <row r="778" spans="1:10">
      <c r="A778" s="5"/>
      <c r="B778" s="5"/>
      <c r="C778" s="5"/>
      <c r="D778" s="5"/>
      <c r="E778" s="5"/>
      <c r="F778" s="5"/>
      <c r="G778" s="94"/>
      <c r="J778" s="5"/>
    </row>
    <row r="779" spans="1:10">
      <c r="A779" s="5"/>
      <c r="B779" s="5"/>
      <c r="C779" s="5"/>
      <c r="D779" s="5"/>
      <c r="E779" s="5"/>
      <c r="F779" s="5"/>
      <c r="G779" s="94"/>
      <c r="J779" s="5"/>
    </row>
    <row r="780" spans="1:10">
      <c r="A780" s="5"/>
      <c r="B780" s="5"/>
      <c r="C780" s="5"/>
      <c r="D780" s="5"/>
      <c r="E780" s="5"/>
      <c r="F780" s="5"/>
      <c r="G780" s="95"/>
      <c r="J780" s="5"/>
    </row>
    <row r="781" spans="1:10">
      <c r="A781" s="5"/>
      <c r="B781" s="5"/>
      <c r="C781" s="5"/>
      <c r="D781" s="5"/>
      <c r="E781" s="5"/>
      <c r="F781" s="5"/>
      <c r="G781" s="94"/>
      <c r="J781" s="5"/>
    </row>
    <row r="782" spans="1:10">
      <c r="A782" s="5"/>
      <c r="B782" s="5"/>
      <c r="C782" s="5"/>
      <c r="D782" s="5"/>
      <c r="E782" s="5"/>
      <c r="F782" s="5"/>
      <c r="G782" s="96"/>
      <c r="J782" s="5"/>
    </row>
    <row r="783" spans="1:10">
      <c r="A783" s="5"/>
      <c r="B783" s="5"/>
      <c r="C783" s="5"/>
      <c r="D783" s="5"/>
      <c r="E783" s="5"/>
      <c r="F783" s="5"/>
      <c r="G783" s="96"/>
      <c r="J783" s="5"/>
    </row>
    <row r="784" spans="1:10">
      <c r="A784" s="5"/>
      <c r="B784" s="5"/>
      <c r="C784" s="5"/>
      <c r="D784" s="5"/>
      <c r="E784" s="5"/>
      <c r="F784" s="5"/>
      <c r="G784" s="96"/>
      <c r="J784" s="5"/>
    </row>
    <row r="785" spans="1:10">
      <c r="A785" s="5"/>
      <c r="B785" s="5"/>
      <c r="C785" s="5"/>
      <c r="D785" s="5"/>
      <c r="E785" s="5"/>
      <c r="F785" s="5"/>
      <c r="G785" s="96"/>
      <c r="J785" s="5"/>
    </row>
    <row r="786" spans="1:10">
      <c r="A786" s="5"/>
      <c r="B786" s="5"/>
      <c r="C786" s="5"/>
      <c r="D786" s="5"/>
      <c r="E786" s="5"/>
      <c r="F786" s="5"/>
      <c r="G786" s="96"/>
      <c r="J786" s="5"/>
    </row>
    <row r="787" spans="1:10">
      <c r="A787" s="5"/>
      <c r="B787" s="5"/>
      <c r="C787" s="5"/>
      <c r="D787" s="5"/>
      <c r="E787" s="5"/>
      <c r="F787" s="5"/>
      <c r="G787" s="96"/>
      <c r="J787" s="5"/>
    </row>
    <row r="788" spans="1:10">
      <c r="A788" s="5"/>
      <c r="B788" s="5"/>
      <c r="C788" s="5"/>
      <c r="D788" s="5"/>
      <c r="E788" s="5"/>
      <c r="F788" s="5"/>
      <c r="G788" s="96"/>
      <c r="J788" s="5"/>
    </row>
    <row r="789" spans="1:10">
      <c r="A789" s="5"/>
      <c r="B789" s="5"/>
      <c r="C789" s="5"/>
      <c r="D789" s="5"/>
      <c r="E789" s="5"/>
      <c r="F789" s="5"/>
      <c r="G789" s="96"/>
      <c r="J789" s="5"/>
    </row>
    <row r="790" spans="1:10">
      <c r="A790" s="5"/>
      <c r="B790" s="5"/>
      <c r="C790" s="5"/>
      <c r="D790" s="5"/>
      <c r="E790" s="5"/>
      <c r="F790" s="5"/>
      <c r="G790" s="96"/>
      <c r="J790" s="5"/>
    </row>
    <row r="791" spans="1:10">
      <c r="A791" s="5"/>
      <c r="B791" s="5"/>
      <c r="C791" s="5"/>
      <c r="D791" s="5"/>
      <c r="E791" s="5"/>
      <c r="F791" s="5"/>
      <c r="G791" s="96"/>
      <c r="J791" s="5"/>
    </row>
    <row r="792" spans="1:10">
      <c r="A792" s="5"/>
      <c r="B792" s="5"/>
      <c r="C792" s="5"/>
      <c r="D792" s="5"/>
      <c r="E792" s="5"/>
      <c r="F792" s="5"/>
      <c r="G792" s="96"/>
      <c r="J792" s="5"/>
    </row>
    <row r="793" spans="1:10">
      <c r="A793" s="5"/>
      <c r="B793" s="5"/>
      <c r="C793" s="5"/>
      <c r="D793" s="5"/>
      <c r="E793" s="5"/>
      <c r="F793" s="5"/>
      <c r="G793" s="96"/>
      <c r="J793" s="5"/>
    </row>
    <row r="794" spans="1:10">
      <c r="A794" s="5"/>
      <c r="B794" s="5"/>
      <c r="C794" s="5"/>
      <c r="D794" s="5"/>
      <c r="E794" s="5"/>
      <c r="F794" s="5"/>
      <c r="G794" s="96"/>
      <c r="J794" s="5"/>
    </row>
    <row r="795" spans="1:10">
      <c r="A795" s="5"/>
      <c r="B795" s="5"/>
      <c r="C795" s="5"/>
      <c r="D795" s="5"/>
      <c r="E795" s="5"/>
      <c r="F795" s="5"/>
      <c r="G795" s="94"/>
      <c r="J795" s="5"/>
    </row>
    <row r="796" spans="1:10">
      <c r="A796" s="5"/>
      <c r="B796" s="5"/>
      <c r="C796" s="5"/>
      <c r="D796" s="5"/>
      <c r="E796" s="5"/>
      <c r="F796" s="5"/>
      <c r="G796" s="94"/>
      <c r="J796" s="5"/>
    </row>
    <row r="797" spans="1:10">
      <c r="A797" s="5"/>
      <c r="B797" s="5"/>
      <c r="C797" s="5"/>
      <c r="D797" s="5"/>
      <c r="E797" s="5"/>
      <c r="F797" s="5"/>
      <c r="G797" s="94"/>
      <c r="J797" s="5"/>
    </row>
    <row r="798" spans="1:10">
      <c r="A798" s="5"/>
      <c r="B798" s="5"/>
      <c r="C798" s="5"/>
      <c r="D798" s="5"/>
      <c r="E798" s="5"/>
      <c r="F798" s="5"/>
      <c r="G798" s="96"/>
      <c r="J798" s="5"/>
    </row>
    <row r="799" spans="1:10">
      <c r="A799" s="5"/>
      <c r="B799" s="5"/>
      <c r="C799" s="5"/>
      <c r="D799" s="5"/>
      <c r="E799" s="5"/>
      <c r="F799" s="5"/>
      <c r="G799" s="94"/>
      <c r="J799" s="5"/>
    </row>
    <row r="800" spans="1:10">
      <c r="A800" s="5"/>
      <c r="B800" s="5"/>
      <c r="C800" s="5"/>
      <c r="D800" s="5"/>
      <c r="E800" s="5"/>
      <c r="F800" s="5"/>
      <c r="G800" s="94"/>
      <c r="J800" s="5"/>
    </row>
    <row r="801" spans="1:10">
      <c r="A801" s="5"/>
      <c r="B801" s="5"/>
      <c r="C801" s="5"/>
      <c r="D801" s="5"/>
      <c r="E801" s="5"/>
      <c r="F801" s="5"/>
      <c r="G801" s="95"/>
      <c r="J801" s="5"/>
    </row>
    <row r="802" spans="1:10">
      <c r="A802" s="5"/>
      <c r="B802" s="5"/>
      <c r="C802" s="5"/>
      <c r="D802" s="5"/>
      <c r="E802" s="5"/>
      <c r="F802" s="5"/>
      <c r="G802" s="95"/>
      <c r="J802" s="5"/>
    </row>
    <row r="803" spans="1:10">
      <c r="A803" s="5"/>
      <c r="B803" s="5"/>
      <c r="C803" s="5"/>
      <c r="D803" s="5"/>
      <c r="E803" s="5"/>
      <c r="F803" s="5"/>
      <c r="G803" s="94"/>
      <c r="J803" s="5"/>
    </row>
    <row r="804" spans="1:10">
      <c r="A804" s="5"/>
      <c r="B804" s="5"/>
      <c r="C804" s="5"/>
      <c r="D804" s="5"/>
      <c r="E804" s="5"/>
      <c r="F804" s="5"/>
      <c r="G804" s="94"/>
      <c r="J804" s="5"/>
    </row>
    <row r="805" spans="1:10">
      <c r="A805" s="5"/>
      <c r="B805" s="5"/>
      <c r="C805" s="5"/>
      <c r="D805" s="5"/>
      <c r="E805" s="5"/>
      <c r="F805" s="5"/>
      <c r="G805" s="94"/>
      <c r="J805" s="5"/>
    </row>
    <row r="806" spans="1:10">
      <c r="A806" s="5"/>
      <c r="B806" s="5"/>
      <c r="C806" s="5"/>
      <c r="D806" s="5"/>
      <c r="E806" s="5"/>
      <c r="F806" s="5"/>
      <c r="G806" s="96"/>
      <c r="J806" s="5"/>
    </row>
    <row r="807" spans="1:10">
      <c r="A807" s="5"/>
      <c r="B807" s="5"/>
      <c r="C807" s="5"/>
      <c r="D807" s="5"/>
      <c r="E807" s="5"/>
      <c r="F807" s="5"/>
      <c r="G807" s="95"/>
      <c r="J807" s="5"/>
    </row>
    <row r="808" spans="1:10">
      <c r="A808" s="5"/>
      <c r="B808" s="5"/>
      <c r="C808" s="5"/>
      <c r="D808" s="5"/>
      <c r="E808" s="5"/>
      <c r="F808" s="5"/>
      <c r="G808" s="95"/>
      <c r="J808" s="5"/>
    </row>
    <row r="809" spans="1:10">
      <c r="A809" s="5"/>
      <c r="B809" s="5"/>
      <c r="C809" s="5"/>
      <c r="D809" s="5"/>
      <c r="E809" s="5"/>
      <c r="F809" s="5"/>
      <c r="G809" s="95"/>
      <c r="J809" s="5"/>
    </row>
    <row r="810" spans="1:10">
      <c r="A810" s="5"/>
      <c r="B810" s="5"/>
      <c r="C810" s="5"/>
      <c r="D810" s="5"/>
      <c r="E810" s="5"/>
      <c r="F810" s="5"/>
      <c r="G810" s="94"/>
      <c r="J810" s="5"/>
    </row>
    <row r="811" spans="1:10">
      <c r="A811" s="5"/>
      <c r="B811" s="5"/>
      <c r="C811" s="5"/>
      <c r="D811" s="5"/>
      <c r="E811" s="5"/>
      <c r="F811" s="5"/>
      <c r="G811" s="94"/>
      <c r="J811" s="5"/>
    </row>
    <row r="812" spans="1:10">
      <c r="A812" s="5"/>
      <c r="B812" s="5"/>
      <c r="C812" s="5"/>
      <c r="D812" s="5"/>
      <c r="E812" s="5"/>
      <c r="F812" s="5"/>
      <c r="G812" s="96"/>
      <c r="J812" s="5"/>
    </row>
    <row r="813" spans="1:10">
      <c r="A813" s="5"/>
      <c r="B813" s="5"/>
      <c r="C813" s="5"/>
      <c r="D813" s="5"/>
      <c r="E813" s="5"/>
      <c r="F813" s="5"/>
      <c r="G813" s="96"/>
      <c r="J813" s="5"/>
    </row>
    <row r="814" spans="1:10">
      <c r="A814" s="5"/>
      <c r="B814" s="5"/>
      <c r="C814" s="5"/>
      <c r="D814" s="5"/>
      <c r="E814" s="5"/>
      <c r="F814" s="5"/>
      <c r="G814" s="96"/>
      <c r="J814" s="5"/>
    </row>
    <row r="815" spans="1:10">
      <c r="A815" s="5"/>
      <c r="B815" s="5"/>
      <c r="C815" s="5"/>
      <c r="D815" s="5"/>
      <c r="E815" s="5"/>
      <c r="F815" s="5"/>
      <c r="G815" s="96"/>
      <c r="J815" s="5"/>
    </row>
    <row r="816" spans="1:10">
      <c r="A816" s="5"/>
      <c r="B816" s="5"/>
      <c r="C816" s="5"/>
      <c r="D816" s="5"/>
      <c r="E816" s="5"/>
      <c r="F816" s="5"/>
      <c r="G816" s="96"/>
      <c r="J816" s="5"/>
    </row>
    <row r="817" spans="1:10">
      <c r="A817" s="5"/>
      <c r="B817" s="5"/>
      <c r="C817" s="5"/>
      <c r="D817" s="5"/>
      <c r="E817" s="5"/>
      <c r="F817" s="5"/>
      <c r="G817" s="96"/>
      <c r="J817" s="5"/>
    </row>
    <row r="818" spans="1:10">
      <c r="A818" s="5"/>
      <c r="B818" s="5"/>
      <c r="C818" s="5"/>
      <c r="D818" s="5"/>
      <c r="E818" s="5"/>
      <c r="F818" s="5"/>
      <c r="G818" s="96"/>
      <c r="J818" s="5"/>
    </row>
    <row r="819" spans="1:10">
      <c r="A819" s="5"/>
      <c r="B819" s="5"/>
      <c r="C819" s="5"/>
      <c r="D819" s="5"/>
      <c r="E819" s="5"/>
      <c r="F819" s="5"/>
      <c r="G819" s="96"/>
      <c r="J819" s="5"/>
    </row>
    <row r="820" spans="1:10">
      <c r="A820" s="5"/>
      <c r="B820" s="5"/>
      <c r="C820" s="5"/>
      <c r="D820" s="5"/>
      <c r="E820" s="5"/>
      <c r="F820" s="5"/>
      <c r="G820" s="96"/>
      <c r="J820" s="5"/>
    </row>
    <row r="821" spans="1:10">
      <c r="A821" s="5"/>
      <c r="B821" s="5"/>
      <c r="C821" s="5"/>
      <c r="D821" s="5"/>
      <c r="E821" s="5"/>
      <c r="F821" s="5"/>
      <c r="G821" s="100"/>
      <c r="J821" s="5"/>
    </row>
    <row r="822" spans="1:10">
      <c r="A822" s="5"/>
      <c r="B822" s="5"/>
      <c r="C822" s="5"/>
      <c r="D822" s="5"/>
      <c r="E822" s="5"/>
      <c r="F822" s="5"/>
      <c r="G822" s="96"/>
      <c r="J822" s="5"/>
    </row>
    <row r="823" spans="1:10">
      <c r="A823" s="5"/>
      <c r="B823" s="5"/>
      <c r="C823" s="5"/>
      <c r="D823" s="5"/>
      <c r="E823" s="5"/>
      <c r="F823" s="5"/>
      <c r="G823" s="96"/>
      <c r="J823" s="5"/>
    </row>
    <row r="824" spans="1:10">
      <c r="A824" s="5"/>
      <c r="B824" s="5"/>
      <c r="C824" s="5"/>
      <c r="D824" s="5"/>
      <c r="E824" s="5"/>
      <c r="F824" s="5"/>
      <c r="G824" s="96"/>
      <c r="J824" s="5"/>
    </row>
    <row r="825" spans="1:10">
      <c r="A825" s="5"/>
      <c r="B825" s="5"/>
      <c r="C825" s="5"/>
      <c r="D825" s="5"/>
      <c r="E825" s="5"/>
      <c r="F825" s="5"/>
      <c r="G825" s="96"/>
      <c r="J825" s="5"/>
    </row>
    <row r="826" spans="1:10">
      <c r="A826" s="5"/>
      <c r="B826" s="5"/>
      <c r="C826" s="5"/>
      <c r="D826" s="5"/>
      <c r="E826" s="5"/>
      <c r="F826" s="5"/>
      <c r="G826" s="96"/>
      <c r="J826" s="5"/>
    </row>
    <row r="827" spans="1:10">
      <c r="A827" s="5"/>
      <c r="B827" s="5"/>
      <c r="C827" s="5"/>
      <c r="D827" s="5"/>
      <c r="E827" s="5"/>
      <c r="F827" s="5"/>
      <c r="G827" s="96"/>
      <c r="J827" s="5"/>
    </row>
    <row r="828" spans="1:10">
      <c r="A828" s="5"/>
      <c r="B828" s="5"/>
      <c r="C828" s="5"/>
      <c r="D828" s="5"/>
      <c r="E828" s="5"/>
      <c r="F828" s="5"/>
      <c r="G828" s="96"/>
      <c r="J828" s="5"/>
    </row>
    <row r="829" spans="1:10">
      <c r="A829" s="5"/>
      <c r="B829" s="5"/>
      <c r="C829" s="5"/>
      <c r="D829" s="5"/>
      <c r="E829" s="5"/>
      <c r="F829" s="5"/>
      <c r="G829" s="96"/>
      <c r="J829" s="5"/>
    </row>
    <row r="830" spans="1:10">
      <c r="A830" s="5"/>
      <c r="B830" s="5"/>
      <c r="C830" s="5"/>
      <c r="D830" s="5"/>
      <c r="E830" s="5"/>
      <c r="F830" s="5"/>
      <c r="G830" s="95"/>
      <c r="J830" s="5"/>
    </row>
    <row r="831" spans="1:10">
      <c r="A831" s="5"/>
      <c r="B831" s="5"/>
      <c r="C831" s="5"/>
      <c r="D831" s="5"/>
      <c r="E831" s="5"/>
      <c r="F831" s="5"/>
      <c r="G831" s="94"/>
      <c r="J831" s="5"/>
    </row>
    <row r="832" spans="1:10">
      <c r="A832" s="5"/>
      <c r="B832" s="5"/>
      <c r="C832" s="5"/>
      <c r="D832" s="5"/>
      <c r="E832" s="5"/>
      <c r="F832" s="5"/>
      <c r="G832" s="94"/>
      <c r="J832" s="5"/>
    </row>
    <row r="833" spans="1:10">
      <c r="A833" s="5"/>
      <c r="B833" s="5"/>
      <c r="C833" s="5"/>
      <c r="D833" s="5"/>
      <c r="E833" s="5"/>
      <c r="F833" s="5"/>
      <c r="G833" s="96"/>
      <c r="J833" s="5"/>
    </row>
    <row r="834" spans="1:10">
      <c r="A834" s="5"/>
      <c r="B834" s="5"/>
      <c r="C834" s="5"/>
      <c r="D834" s="5"/>
      <c r="E834" s="5"/>
      <c r="F834" s="5"/>
      <c r="G834" s="96"/>
      <c r="J834" s="5"/>
    </row>
    <row r="835" spans="1:10">
      <c r="A835" s="5"/>
      <c r="B835" s="5"/>
      <c r="C835" s="5"/>
      <c r="D835" s="5"/>
      <c r="E835" s="5"/>
      <c r="F835" s="5"/>
      <c r="G835" s="100"/>
      <c r="J835" s="5"/>
    </row>
    <row r="836" spans="1:10">
      <c r="A836" s="5"/>
      <c r="B836" s="5"/>
      <c r="C836" s="5"/>
      <c r="D836" s="5"/>
      <c r="E836" s="5"/>
      <c r="F836" s="5"/>
      <c r="G836" s="96"/>
      <c r="J836" s="5"/>
    </row>
    <row r="837" spans="1:10">
      <c r="A837" s="5"/>
      <c r="B837" s="5"/>
      <c r="C837" s="5"/>
      <c r="D837" s="5"/>
      <c r="E837" s="5"/>
      <c r="F837" s="5"/>
      <c r="G837" s="96"/>
      <c r="J837" s="5"/>
    </row>
    <row r="838" spans="1:10">
      <c r="A838" s="5"/>
      <c r="B838" s="5"/>
      <c r="C838" s="5"/>
      <c r="D838" s="5"/>
      <c r="E838" s="5"/>
      <c r="F838" s="5"/>
      <c r="G838" s="96"/>
      <c r="J838" s="5"/>
    </row>
    <row r="839" spans="1:10">
      <c r="A839" s="5"/>
      <c r="B839" s="5"/>
      <c r="C839" s="5"/>
      <c r="D839" s="5"/>
      <c r="E839" s="5"/>
      <c r="F839" s="5"/>
      <c r="G839" s="96"/>
      <c r="J839" s="5"/>
    </row>
    <row r="840" spans="1:10">
      <c r="A840" s="5"/>
      <c r="B840" s="5"/>
      <c r="C840" s="5"/>
      <c r="D840" s="5"/>
      <c r="E840" s="5"/>
      <c r="F840" s="5"/>
      <c r="G840" s="96"/>
      <c r="J840" s="5"/>
    </row>
    <row r="841" spans="1:10">
      <c r="A841" s="5"/>
      <c r="B841" s="5"/>
      <c r="C841" s="5"/>
      <c r="D841" s="5"/>
      <c r="E841" s="5"/>
      <c r="F841" s="5"/>
      <c r="G841" s="101"/>
      <c r="J841" s="5"/>
    </row>
    <row r="842" spans="1:10">
      <c r="A842" s="5"/>
      <c r="B842" s="5"/>
      <c r="C842" s="5"/>
      <c r="D842" s="5"/>
      <c r="E842" s="5"/>
      <c r="F842" s="5"/>
      <c r="G842" s="94"/>
      <c r="J842" s="5"/>
    </row>
    <row r="843" spans="1:10">
      <c r="A843" s="5"/>
      <c r="B843" s="5"/>
      <c r="C843" s="5"/>
      <c r="D843" s="5"/>
      <c r="E843" s="5"/>
      <c r="F843" s="5"/>
      <c r="G843" s="94"/>
      <c r="J843" s="5"/>
    </row>
    <row r="844" spans="1:10">
      <c r="A844" s="5"/>
      <c r="B844" s="5"/>
      <c r="C844" s="5"/>
      <c r="D844" s="5"/>
      <c r="E844" s="5"/>
      <c r="F844" s="5"/>
      <c r="G844" s="94"/>
      <c r="J844" s="5"/>
    </row>
    <row r="845" spans="1:10">
      <c r="A845" s="5"/>
      <c r="B845" s="5"/>
      <c r="C845" s="5"/>
      <c r="D845" s="5"/>
      <c r="E845" s="5"/>
      <c r="F845" s="5"/>
      <c r="G845" s="94"/>
      <c r="J845" s="5"/>
    </row>
    <row r="846" spans="1:10">
      <c r="A846" s="5"/>
      <c r="B846" s="5"/>
      <c r="C846" s="5"/>
      <c r="D846" s="5"/>
      <c r="E846" s="5"/>
      <c r="F846" s="5"/>
      <c r="G846" s="94"/>
      <c r="J846" s="5"/>
    </row>
    <row r="847" spans="1:10">
      <c r="A847" s="5"/>
      <c r="B847" s="5"/>
      <c r="C847" s="5"/>
      <c r="D847" s="5"/>
      <c r="E847" s="5"/>
      <c r="F847" s="5"/>
      <c r="G847" s="94"/>
      <c r="J847" s="5"/>
    </row>
    <row r="848" spans="1:10">
      <c r="A848" s="5"/>
      <c r="B848" s="5"/>
      <c r="C848" s="5"/>
      <c r="D848" s="5"/>
      <c r="E848" s="5"/>
      <c r="F848" s="5"/>
      <c r="G848" s="95"/>
      <c r="J848" s="5"/>
    </row>
    <row r="849" spans="1:10">
      <c r="A849" s="5"/>
      <c r="B849" s="5"/>
      <c r="C849" s="5"/>
      <c r="D849" s="5"/>
      <c r="E849" s="5"/>
      <c r="F849" s="5"/>
      <c r="G849" s="94"/>
      <c r="J849" s="5"/>
    </row>
    <row r="850" spans="1:10">
      <c r="A850" s="5"/>
      <c r="B850" s="5"/>
      <c r="C850" s="5"/>
      <c r="D850" s="5"/>
      <c r="E850" s="5"/>
      <c r="F850" s="5"/>
      <c r="G850" s="96"/>
      <c r="J850" s="5"/>
    </row>
    <row r="851" spans="1:10">
      <c r="A851" s="5"/>
      <c r="B851" s="5"/>
      <c r="C851" s="5"/>
      <c r="D851" s="5"/>
      <c r="E851" s="5"/>
      <c r="F851" s="5"/>
      <c r="G851" s="96"/>
      <c r="J851" s="5"/>
    </row>
    <row r="852" spans="1:10">
      <c r="A852" s="5"/>
      <c r="B852" s="5"/>
      <c r="C852" s="5"/>
      <c r="D852" s="5"/>
      <c r="E852" s="5"/>
      <c r="F852" s="5"/>
      <c r="G852" s="96"/>
      <c r="J852" s="5"/>
    </row>
    <row r="853" spans="1:10">
      <c r="A853" s="5"/>
      <c r="B853" s="5"/>
      <c r="C853" s="5"/>
      <c r="D853" s="5"/>
      <c r="E853" s="5"/>
      <c r="F853" s="5"/>
      <c r="G853" s="96"/>
      <c r="J853" s="5"/>
    </row>
    <row r="854" spans="1:10">
      <c r="A854" s="5"/>
      <c r="B854" s="5"/>
      <c r="C854" s="5"/>
      <c r="D854" s="5"/>
      <c r="E854" s="5"/>
      <c r="F854" s="5"/>
      <c r="G854" s="96"/>
      <c r="J854" s="5"/>
    </row>
    <row r="855" spans="1:10">
      <c r="A855" s="5"/>
      <c r="B855" s="5"/>
      <c r="C855" s="5"/>
      <c r="D855" s="5"/>
      <c r="E855" s="5"/>
      <c r="F855" s="5"/>
      <c r="G855" s="96"/>
      <c r="J855" s="5"/>
    </row>
    <row r="856" spans="1:10">
      <c r="A856" s="5"/>
      <c r="B856" s="5"/>
      <c r="C856" s="5"/>
      <c r="D856" s="5"/>
      <c r="E856" s="5"/>
      <c r="F856" s="5"/>
      <c r="G856" s="96"/>
      <c r="J856" s="5"/>
    </row>
    <row r="857" spans="1:10">
      <c r="A857" s="5"/>
      <c r="B857" s="5"/>
      <c r="C857" s="5"/>
      <c r="D857" s="5"/>
      <c r="E857" s="5"/>
      <c r="F857" s="5"/>
      <c r="G857" s="96"/>
      <c r="J857" s="5"/>
    </row>
    <row r="858" spans="1:10">
      <c r="A858" s="5"/>
      <c r="B858" s="5"/>
      <c r="C858" s="5"/>
      <c r="D858" s="5"/>
      <c r="E858" s="5"/>
      <c r="F858" s="5"/>
      <c r="G858" s="95"/>
      <c r="J858" s="5"/>
    </row>
    <row r="859" spans="1:10">
      <c r="A859" s="5"/>
      <c r="B859" s="5"/>
      <c r="C859" s="5"/>
      <c r="D859" s="5"/>
      <c r="E859" s="5"/>
      <c r="F859" s="5"/>
      <c r="G859" s="96"/>
      <c r="J859" s="5"/>
    </row>
    <row r="860" spans="1:10">
      <c r="A860" s="5"/>
      <c r="B860" s="5"/>
      <c r="C860" s="5"/>
      <c r="D860" s="5"/>
      <c r="E860" s="5"/>
      <c r="F860" s="5"/>
      <c r="G860" s="96"/>
      <c r="J860" s="5"/>
    </row>
    <row r="861" spans="1:10">
      <c r="A861" s="5"/>
      <c r="B861" s="5"/>
      <c r="C861" s="5"/>
      <c r="D861" s="5"/>
      <c r="E861" s="5"/>
      <c r="F861" s="5"/>
      <c r="G861" s="96"/>
      <c r="J861" s="5"/>
    </row>
    <row r="862" spans="1:10">
      <c r="A862" s="5"/>
      <c r="B862" s="5"/>
      <c r="C862" s="5"/>
      <c r="D862" s="5"/>
      <c r="E862" s="5"/>
      <c r="F862" s="5"/>
      <c r="G862" s="96"/>
      <c r="J862" s="5"/>
    </row>
    <row r="863" spans="1:10">
      <c r="A863" s="5"/>
      <c r="B863" s="5"/>
      <c r="C863" s="5"/>
      <c r="D863" s="5"/>
      <c r="E863" s="5"/>
      <c r="F863" s="5"/>
      <c r="G863" s="96"/>
      <c r="J863" s="5"/>
    </row>
    <row r="864" spans="1:10">
      <c r="A864" s="5"/>
      <c r="B864" s="5"/>
      <c r="C864" s="5"/>
      <c r="D864" s="5"/>
      <c r="E864" s="5"/>
      <c r="F864" s="5"/>
      <c r="G864" s="96"/>
      <c r="J864" s="5"/>
    </row>
    <row r="865" spans="1:10">
      <c r="A865" s="5"/>
      <c r="B865" s="5"/>
      <c r="C865" s="5"/>
      <c r="D865" s="5"/>
      <c r="E865" s="5"/>
      <c r="F865" s="5"/>
      <c r="G865" s="96"/>
      <c r="J865" s="5"/>
    </row>
    <row r="866" spans="1:10">
      <c r="A866" s="5"/>
      <c r="B866" s="5"/>
      <c r="C866" s="5"/>
      <c r="D866" s="5"/>
      <c r="E866" s="5"/>
      <c r="F866" s="5"/>
      <c r="G866" s="96"/>
      <c r="J866" s="5"/>
    </row>
    <row r="867" spans="1:10">
      <c r="A867" s="5"/>
      <c r="B867" s="5"/>
      <c r="C867" s="5"/>
      <c r="D867" s="5"/>
      <c r="E867" s="5"/>
      <c r="F867" s="5"/>
      <c r="G867" s="95"/>
      <c r="J867" s="5"/>
    </row>
    <row r="868" spans="1:10">
      <c r="A868" s="5"/>
      <c r="B868" s="5"/>
      <c r="C868" s="5"/>
      <c r="D868" s="5"/>
      <c r="E868" s="5"/>
      <c r="F868" s="5"/>
      <c r="G868" s="94"/>
      <c r="J868" s="5"/>
    </row>
    <row r="869" spans="1:10">
      <c r="A869" s="5"/>
      <c r="B869" s="5"/>
      <c r="C869" s="5"/>
      <c r="D869" s="5"/>
      <c r="E869" s="5"/>
      <c r="F869" s="5"/>
      <c r="G869" s="96"/>
      <c r="J869" s="5"/>
    </row>
    <row r="870" spans="1:10">
      <c r="A870" s="5"/>
      <c r="B870" s="5"/>
      <c r="C870" s="5"/>
      <c r="D870" s="5"/>
      <c r="E870" s="5"/>
      <c r="F870" s="5"/>
      <c r="G870" s="96"/>
      <c r="J870" s="5"/>
    </row>
    <row r="871" spans="1:10">
      <c r="A871" s="5"/>
      <c r="B871" s="5"/>
      <c r="C871" s="5"/>
      <c r="D871" s="5"/>
      <c r="E871" s="5"/>
      <c r="F871" s="5"/>
      <c r="G871" s="96"/>
      <c r="J871" s="5"/>
    </row>
    <row r="872" spans="1:10">
      <c r="A872" s="5"/>
      <c r="B872" s="5"/>
      <c r="C872" s="5"/>
      <c r="D872" s="5"/>
      <c r="E872" s="5"/>
      <c r="F872" s="5"/>
      <c r="G872" s="96"/>
      <c r="J872" s="5"/>
    </row>
    <row r="873" spans="1:10">
      <c r="A873" s="5"/>
      <c r="B873" s="5"/>
      <c r="C873" s="5"/>
      <c r="D873" s="5"/>
      <c r="E873" s="5"/>
      <c r="F873" s="5"/>
      <c r="G873" s="96"/>
      <c r="J873" s="5"/>
    </row>
    <row r="874" spans="1:10">
      <c r="A874" s="5"/>
      <c r="B874" s="5"/>
      <c r="C874" s="5"/>
      <c r="D874" s="5"/>
      <c r="E874" s="5"/>
      <c r="F874" s="5"/>
      <c r="G874" s="96"/>
      <c r="J874" s="5"/>
    </row>
    <row r="875" spans="1:10">
      <c r="A875" s="5"/>
      <c r="B875" s="5"/>
      <c r="C875" s="5"/>
      <c r="D875" s="5"/>
      <c r="E875" s="5"/>
      <c r="F875" s="5"/>
      <c r="G875" s="96"/>
      <c r="J875" s="5"/>
    </row>
    <row r="876" spans="1:10">
      <c r="A876" s="5"/>
      <c r="B876" s="5"/>
      <c r="C876" s="5"/>
      <c r="D876" s="5"/>
      <c r="E876" s="5"/>
      <c r="F876" s="5"/>
      <c r="G876" s="96"/>
      <c r="J876" s="5"/>
    </row>
    <row r="877" spans="1:10">
      <c r="A877" s="5"/>
      <c r="B877" s="5"/>
      <c r="C877" s="5"/>
      <c r="D877" s="5"/>
      <c r="E877" s="5"/>
      <c r="F877" s="5"/>
      <c r="G877" s="96"/>
      <c r="J877" s="5"/>
    </row>
    <row r="878" spans="1:10">
      <c r="A878" s="5"/>
      <c r="B878" s="5"/>
      <c r="C878" s="5"/>
      <c r="D878" s="5"/>
      <c r="E878" s="5"/>
      <c r="F878" s="5"/>
      <c r="G878" s="96"/>
      <c r="J878" s="5"/>
    </row>
    <row r="879" spans="1:10">
      <c r="A879" s="5"/>
      <c r="B879" s="5"/>
      <c r="C879" s="5"/>
      <c r="D879" s="5"/>
      <c r="E879" s="5"/>
      <c r="F879" s="5"/>
      <c r="G879" s="96"/>
      <c r="J879" s="5"/>
    </row>
    <row r="880" spans="1:10">
      <c r="A880" s="5"/>
      <c r="B880" s="5"/>
      <c r="C880" s="5"/>
      <c r="D880" s="5"/>
      <c r="E880" s="5"/>
      <c r="F880" s="5"/>
      <c r="G880" s="96"/>
      <c r="J880" s="5"/>
    </row>
    <row r="881" spans="1:10">
      <c r="A881" s="5"/>
      <c r="B881" s="5"/>
      <c r="C881" s="5"/>
      <c r="D881" s="5"/>
      <c r="E881" s="5"/>
      <c r="F881" s="5"/>
      <c r="G881" s="96"/>
      <c r="J881" s="5"/>
    </row>
    <row r="882" spans="1:10">
      <c r="A882" s="5"/>
      <c r="B882" s="5"/>
      <c r="C882" s="5"/>
      <c r="D882" s="5"/>
      <c r="E882" s="5"/>
      <c r="F882" s="5"/>
      <c r="G882" s="96"/>
      <c r="J882" s="5"/>
    </row>
    <row r="883" spans="1:10">
      <c r="A883" s="5"/>
      <c r="B883" s="5"/>
      <c r="C883" s="5"/>
      <c r="D883" s="5"/>
      <c r="E883" s="5"/>
      <c r="F883" s="5"/>
      <c r="G883" s="96"/>
      <c r="J883" s="5"/>
    </row>
    <row r="884" spans="1:10">
      <c r="A884" s="5"/>
      <c r="B884" s="5"/>
      <c r="C884" s="5"/>
      <c r="D884" s="5"/>
      <c r="E884" s="5"/>
      <c r="F884" s="5"/>
      <c r="G884" s="96"/>
      <c r="J884" s="5"/>
    </row>
    <row r="885" spans="1:10">
      <c r="A885" s="5"/>
      <c r="B885" s="5"/>
      <c r="C885" s="5"/>
      <c r="D885" s="5"/>
      <c r="E885" s="5"/>
      <c r="F885" s="5"/>
      <c r="G885" s="96"/>
      <c r="J885" s="5"/>
    </row>
    <row r="886" spans="1:10">
      <c r="A886" s="5"/>
      <c r="B886" s="5"/>
      <c r="C886" s="5"/>
      <c r="D886" s="5"/>
      <c r="E886" s="5"/>
      <c r="F886" s="5"/>
      <c r="G886" s="95"/>
      <c r="J886" s="5"/>
    </row>
    <row r="887" spans="1:10">
      <c r="A887" s="5"/>
      <c r="B887" s="5"/>
      <c r="C887" s="5"/>
      <c r="D887" s="5"/>
      <c r="E887" s="5"/>
      <c r="F887" s="5"/>
      <c r="G887" s="95"/>
      <c r="J887" s="5"/>
    </row>
    <row r="888" spans="1:10">
      <c r="A888" s="5"/>
      <c r="B888" s="5"/>
      <c r="C888" s="5"/>
      <c r="D888" s="5"/>
      <c r="E888" s="5"/>
      <c r="F888" s="5"/>
      <c r="G888" s="95"/>
      <c r="J888" s="5"/>
    </row>
    <row r="889" spans="1:10">
      <c r="A889" s="5"/>
      <c r="B889" s="5"/>
      <c r="C889" s="5"/>
      <c r="D889" s="5"/>
      <c r="E889" s="5"/>
      <c r="F889" s="5"/>
      <c r="G889" s="94"/>
      <c r="J889" s="5"/>
    </row>
    <row r="890" spans="1:10">
      <c r="A890" s="5"/>
      <c r="B890" s="5"/>
      <c r="C890" s="5"/>
      <c r="D890" s="5"/>
      <c r="E890" s="5"/>
      <c r="F890" s="5"/>
      <c r="G890" s="94"/>
      <c r="J890" s="5"/>
    </row>
    <row r="891" spans="1:10">
      <c r="A891" s="5"/>
      <c r="B891" s="5"/>
      <c r="C891" s="5"/>
      <c r="D891" s="5"/>
      <c r="E891" s="5"/>
      <c r="F891" s="5"/>
      <c r="G891" s="102"/>
      <c r="J891" s="5"/>
    </row>
    <row r="892" spans="1:10">
      <c r="A892" s="5"/>
      <c r="B892" s="5"/>
      <c r="C892" s="5"/>
      <c r="D892" s="5"/>
      <c r="E892" s="5"/>
      <c r="F892" s="5"/>
      <c r="G892" s="102"/>
      <c r="J892" s="5"/>
    </row>
    <row r="893" spans="1:10">
      <c r="A893" s="5"/>
      <c r="B893" s="5"/>
      <c r="C893" s="5"/>
      <c r="D893" s="5"/>
      <c r="E893" s="5"/>
      <c r="F893" s="5"/>
      <c r="G893" s="102"/>
      <c r="J893" s="5"/>
    </row>
    <row r="894" spans="1:10">
      <c r="A894" s="5"/>
      <c r="B894" s="5"/>
      <c r="C894" s="5"/>
      <c r="D894" s="5"/>
      <c r="E894" s="5"/>
      <c r="F894" s="5"/>
      <c r="G894" s="102"/>
      <c r="J894" s="5"/>
    </row>
    <row r="895" spans="1:10">
      <c r="A895" s="5"/>
      <c r="B895" s="5"/>
      <c r="C895" s="5"/>
      <c r="D895" s="5"/>
      <c r="E895" s="5"/>
      <c r="F895" s="5"/>
      <c r="G895" s="102"/>
      <c r="J895" s="5"/>
    </row>
    <row r="896" spans="1:10">
      <c r="A896" s="5"/>
      <c r="B896" s="5"/>
      <c r="C896" s="5"/>
      <c r="D896" s="5"/>
      <c r="E896" s="5"/>
      <c r="F896" s="5"/>
      <c r="G896" s="102"/>
      <c r="J896" s="5"/>
    </row>
    <row r="897" spans="1:10">
      <c r="A897" s="5"/>
      <c r="B897" s="5"/>
      <c r="C897" s="5"/>
      <c r="D897" s="5"/>
      <c r="E897" s="5"/>
      <c r="F897" s="5"/>
      <c r="G897" s="102"/>
      <c r="J897" s="5"/>
    </row>
    <row r="898" spans="1:10">
      <c r="A898" s="5"/>
      <c r="B898" s="5"/>
      <c r="C898" s="5"/>
      <c r="D898" s="5"/>
      <c r="E898" s="5"/>
      <c r="F898" s="5"/>
      <c r="G898" s="102"/>
      <c r="J898" s="5"/>
    </row>
    <row r="899" spans="1:10">
      <c r="A899" s="5"/>
      <c r="B899" s="5"/>
      <c r="C899" s="5"/>
      <c r="D899" s="5"/>
      <c r="E899" s="5"/>
      <c r="F899" s="5"/>
      <c r="G899" s="94"/>
      <c r="J899" s="5"/>
    </row>
    <row r="900" spans="1:10">
      <c r="A900" s="5"/>
      <c r="B900" s="5"/>
      <c r="C900" s="5"/>
      <c r="D900" s="5"/>
      <c r="E900" s="5"/>
      <c r="F900" s="5"/>
      <c r="G900" s="102"/>
      <c r="J900" s="5"/>
    </row>
    <row r="901" spans="1:10">
      <c r="A901" s="5"/>
      <c r="B901" s="5"/>
      <c r="C901" s="5"/>
      <c r="D901" s="5"/>
      <c r="E901" s="5"/>
      <c r="F901" s="5"/>
      <c r="G901" s="102"/>
      <c r="J901" s="5"/>
    </row>
    <row r="902" spans="1:10">
      <c r="A902" s="5"/>
      <c r="B902" s="5"/>
      <c r="C902" s="5"/>
      <c r="D902" s="5"/>
      <c r="E902" s="5"/>
      <c r="F902" s="5"/>
      <c r="G902" s="102"/>
      <c r="J902" s="5"/>
    </row>
    <row r="903" spans="1:10">
      <c r="A903" s="5"/>
      <c r="B903" s="5"/>
      <c r="C903" s="5"/>
      <c r="D903" s="5"/>
      <c r="E903" s="5"/>
      <c r="F903" s="5"/>
      <c r="G903" s="103"/>
      <c r="J903" s="5"/>
    </row>
    <row r="904" spans="1:10">
      <c r="A904" s="5"/>
      <c r="B904" s="5"/>
      <c r="C904" s="5"/>
      <c r="D904" s="5"/>
      <c r="E904" s="5"/>
      <c r="F904" s="5"/>
      <c r="G904" s="102"/>
      <c r="J904" s="5"/>
    </row>
    <row r="905" spans="1:10">
      <c r="A905" s="5"/>
      <c r="B905" s="5"/>
      <c r="C905" s="5"/>
      <c r="D905" s="5"/>
      <c r="E905" s="5"/>
      <c r="F905" s="5"/>
      <c r="G905" s="102"/>
      <c r="J905" s="5"/>
    </row>
    <row r="906" spans="1:10">
      <c r="A906" s="5"/>
      <c r="B906" s="5"/>
      <c r="C906" s="5"/>
      <c r="D906" s="5"/>
      <c r="E906" s="5"/>
      <c r="F906" s="5"/>
      <c r="G906" s="102"/>
      <c r="J906" s="5"/>
    </row>
    <row r="907" spans="1:10">
      <c r="A907" s="5"/>
      <c r="B907" s="5"/>
      <c r="C907" s="5"/>
      <c r="D907" s="5"/>
      <c r="E907" s="5"/>
      <c r="F907" s="5"/>
      <c r="G907" s="102"/>
      <c r="J907" s="5"/>
    </row>
    <row r="908" spans="1:10">
      <c r="A908" s="5"/>
      <c r="B908" s="5"/>
      <c r="C908" s="5"/>
      <c r="D908" s="5"/>
      <c r="E908" s="5"/>
      <c r="F908" s="5"/>
      <c r="G908" s="102"/>
      <c r="J908" s="5"/>
    </row>
    <row r="909" spans="1:10">
      <c r="A909" s="5"/>
      <c r="B909" s="5"/>
      <c r="C909" s="5"/>
      <c r="D909" s="5"/>
      <c r="E909" s="5"/>
      <c r="F909" s="5"/>
      <c r="G909" s="102"/>
      <c r="J909" s="5"/>
    </row>
    <row r="910" spans="1:10">
      <c r="A910" s="5"/>
      <c r="B910" s="5"/>
      <c r="C910" s="5"/>
      <c r="D910" s="5"/>
      <c r="E910" s="5"/>
      <c r="F910" s="5"/>
      <c r="G910" s="94"/>
      <c r="J910" s="5"/>
    </row>
    <row r="911" spans="1:10">
      <c r="A911" s="5"/>
      <c r="B911" s="5"/>
      <c r="C911" s="5"/>
      <c r="D911" s="5"/>
      <c r="E911" s="5"/>
      <c r="F911" s="5"/>
      <c r="G911" s="102"/>
      <c r="J911" s="5"/>
    </row>
    <row r="912" spans="1:10">
      <c r="A912" s="5"/>
      <c r="B912" s="5"/>
      <c r="C912" s="5"/>
      <c r="D912" s="5"/>
      <c r="E912" s="5"/>
      <c r="F912" s="5"/>
      <c r="G912" s="94"/>
      <c r="J912" s="5"/>
    </row>
    <row r="913" spans="1:10">
      <c r="A913" s="5"/>
      <c r="B913" s="5"/>
      <c r="C913" s="5"/>
      <c r="D913" s="5"/>
      <c r="E913" s="5"/>
      <c r="F913" s="5"/>
      <c r="G913" s="94"/>
      <c r="J913" s="5"/>
    </row>
    <row r="914" spans="1:10">
      <c r="A914" s="5"/>
      <c r="B914" s="5"/>
      <c r="C914" s="5"/>
      <c r="D914" s="5"/>
      <c r="E914" s="5"/>
      <c r="F914" s="5"/>
      <c r="G914" s="94"/>
      <c r="J914" s="5"/>
    </row>
    <row r="915" spans="1:10">
      <c r="A915" s="5"/>
      <c r="B915" s="5"/>
      <c r="C915" s="5"/>
      <c r="D915" s="5"/>
      <c r="E915" s="5"/>
      <c r="F915" s="5"/>
      <c r="G915" s="94"/>
      <c r="J915" s="5"/>
    </row>
    <row r="916" spans="1:10">
      <c r="A916" s="5"/>
      <c r="B916" s="5"/>
      <c r="C916" s="5"/>
      <c r="D916" s="5"/>
      <c r="E916" s="5"/>
      <c r="F916" s="5"/>
      <c r="G916" s="95"/>
      <c r="J916" s="5"/>
    </row>
    <row r="917" spans="1:10">
      <c r="A917" s="5"/>
      <c r="B917" s="5"/>
      <c r="C917" s="5"/>
      <c r="D917" s="5"/>
      <c r="E917" s="5"/>
      <c r="F917" s="5"/>
      <c r="G917" s="95"/>
      <c r="J917" s="5"/>
    </row>
    <row r="918" spans="1:10">
      <c r="A918" s="5"/>
      <c r="B918" s="5"/>
      <c r="C918" s="5"/>
      <c r="D918" s="5"/>
      <c r="E918" s="5"/>
      <c r="F918" s="5"/>
      <c r="G918" s="95"/>
      <c r="J918" s="5"/>
    </row>
    <row r="919" spans="1:10">
      <c r="A919" s="5"/>
      <c r="B919" s="5"/>
      <c r="C919" s="5"/>
      <c r="D919" s="5"/>
      <c r="E919" s="5"/>
      <c r="F919" s="5"/>
      <c r="G919" s="94"/>
      <c r="J919" s="5"/>
    </row>
    <row r="920" spans="1:10">
      <c r="A920" s="5"/>
      <c r="B920" s="5"/>
      <c r="C920" s="5"/>
      <c r="D920" s="5"/>
      <c r="E920" s="5"/>
      <c r="F920" s="5"/>
      <c r="G920" s="102"/>
      <c r="J920" s="5"/>
    </row>
    <row r="921" spans="1:10">
      <c r="A921" s="5"/>
      <c r="B921" s="5"/>
      <c r="C921" s="5"/>
      <c r="D921" s="5"/>
      <c r="E921" s="5"/>
      <c r="F921" s="5"/>
      <c r="G921" s="102"/>
      <c r="J921" s="5"/>
    </row>
    <row r="922" spans="1:10">
      <c r="A922" s="5"/>
      <c r="B922" s="5"/>
      <c r="C922" s="5"/>
      <c r="D922" s="5"/>
      <c r="E922" s="5"/>
      <c r="F922" s="5"/>
      <c r="G922" s="102"/>
      <c r="J922" s="5"/>
    </row>
    <row r="923" spans="1:10">
      <c r="A923" s="5"/>
      <c r="B923" s="5"/>
      <c r="C923" s="5"/>
      <c r="D923" s="5"/>
      <c r="E923" s="5"/>
      <c r="F923" s="5"/>
      <c r="G923" s="102"/>
      <c r="J923" s="5"/>
    </row>
    <row r="924" spans="1:10">
      <c r="A924" s="5"/>
      <c r="B924" s="5"/>
      <c r="C924" s="5"/>
      <c r="D924" s="5"/>
      <c r="E924" s="5"/>
      <c r="F924" s="5"/>
      <c r="G924" s="102"/>
      <c r="J924" s="5"/>
    </row>
    <row r="925" spans="1:10">
      <c r="A925" s="5"/>
      <c r="B925" s="5"/>
      <c r="C925" s="5"/>
      <c r="D925" s="5"/>
      <c r="E925" s="5"/>
      <c r="F925" s="5"/>
      <c r="G925" s="102"/>
      <c r="J925" s="5"/>
    </row>
    <row r="926" spans="1:10">
      <c r="A926" s="5"/>
      <c r="B926" s="5"/>
      <c r="C926" s="5"/>
      <c r="D926" s="5"/>
      <c r="E926" s="5"/>
      <c r="F926" s="5"/>
      <c r="G926" s="102"/>
      <c r="J926" s="5"/>
    </row>
    <row r="927" spans="1:10">
      <c r="A927" s="5"/>
      <c r="B927" s="5"/>
      <c r="C927" s="5"/>
      <c r="D927" s="5"/>
      <c r="E927" s="5"/>
      <c r="F927" s="5"/>
      <c r="G927" s="95"/>
      <c r="J927" s="5"/>
    </row>
    <row r="928" spans="1:10">
      <c r="A928" s="5"/>
      <c r="B928" s="5"/>
      <c r="C928" s="5"/>
      <c r="D928" s="5"/>
      <c r="E928" s="5"/>
      <c r="F928" s="5"/>
      <c r="G928" s="95"/>
      <c r="J928" s="5"/>
    </row>
    <row r="929" spans="1:10">
      <c r="A929" s="5"/>
      <c r="B929" s="5"/>
      <c r="C929" s="5"/>
      <c r="D929" s="5"/>
      <c r="E929" s="5"/>
      <c r="F929" s="5"/>
      <c r="G929" s="94"/>
      <c r="J929" s="5"/>
    </row>
    <row r="930" spans="1:10">
      <c r="A930" s="5"/>
      <c r="B930" s="5"/>
      <c r="C930" s="5"/>
      <c r="D930" s="5"/>
      <c r="E930" s="5"/>
      <c r="F930" s="5"/>
      <c r="G930" s="102"/>
      <c r="J930" s="5"/>
    </row>
    <row r="931" spans="1:10">
      <c r="A931" s="5"/>
      <c r="B931" s="5"/>
      <c r="C931" s="5"/>
      <c r="D931" s="5"/>
      <c r="E931" s="5"/>
      <c r="F931" s="5"/>
      <c r="G931" s="94"/>
      <c r="J931" s="5"/>
    </row>
    <row r="932" spans="1:10">
      <c r="A932" s="5"/>
      <c r="B932" s="5"/>
      <c r="C932" s="5"/>
      <c r="D932" s="5"/>
      <c r="E932" s="5"/>
      <c r="F932" s="5"/>
      <c r="G932" s="94"/>
      <c r="J932" s="5"/>
    </row>
    <row r="933" spans="1:10">
      <c r="A933" s="5"/>
      <c r="B933" s="5"/>
      <c r="C933" s="5"/>
      <c r="D933" s="5"/>
      <c r="E933" s="5"/>
      <c r="F933" s="5"/>
      <c r="G933" s="94"/>
      <c r="J933" s="5"/>
    </row>
    <row r="934" spans="1:10">
      <c r="A934" s="5"/>
      <c r="B934" s="5"/>
      <c r="C934" s="5"/>
      <c r="D934" s="5"/>
      <c r="E934" s="5"/>
      <c r="F934" s="5"/>
      <c r="G934" s="94"/>
      <c r="J934" s="5"/>
    </row>
    <row r="935" spans="1:10">
      <c r="A935" s="5"/>
      <c r="B935" s="5"/>
      <c r="C935" s="5"/>
      <c r="D935" s="5"/>
      <c r="E935" s="5"/>
      <c r="F935" s="5"/>
      <c r="G935" s="95"/>
      <c r="J935" s="5"/>
    </row>
    <row r="936" spans="1:10">
      <c r="A936" s="5"/>
      <c r="B936" s="5"/>
      <c r="C936" s="5"/>
      <c r="D936" s="5"/>
      <c r="E936" s="5"/>
      <c r="F936" s="5"/>
      <c r="G936" s="103"/>
      <c r="J936" s="5"/>
    </row>
    <row r="937" spans="1:10">
      <c r="A937" s="5"/>
      <c r="B937" s="5"/>
      <c r="C937" s="5"/>
      <c r="D937" s="5"/>
      <c r="E937" s="5"/>
      <c r="F937" s="5"/>
      <c r="G937" s="103"/>
      <c r="J937" s="5"/>
    </row>
    <row r="938" spans="1:10">
      <c r="A938" s="5"/>
      <c r="B938" s="5"/>
      <c r="C938" s="5"/>
      <c r="D938" s="5"/>
      <c r="E938" s="5"/>
      <c r="F938" s="5"/>
      <c r="G938" s="94"/>
      <c r="J938" s="5"/>
    </row>
    <row r="939" spans="1:10">
      <c r="A939" s="5"/>
      <c r="B939" s="5"/>
      <c r="C939" s="5"/>
      <c r="D939" s="5"/>
      <c r="E939" s="5"/>
      <c r="F939" s="5"/>
      <c r="G939" s="94"/>
      <c r="J939" s="5"/>
    </row>
    <row r="940" spans="1:10">
      <c r="A940" s="5"/>
      <c r="B940" s="5"/>
      <c r="C940" s="5"/>
      <c r="D940" s="5"/>
      <c r="E940" s="5"/>
      <c r="F940" s="5"/>
      <c r="G940" s="94"/>
      <c r="J940" s="5"/>
    </row>
    <row r="941" spans="1:10">
      <c r="A941" s="5"/>
      <c r="B941" s="5"/>
      <c r="C941" s="5"/>
      <c r="D941" s="5"/>
      <c r="E941" s="5"/>
      <c r="F941" s="5"/>
      <c r="G941" s="94"/>
      <c r="J941" s="5"/>
    </row>
    <row r="942" spans="1:10">
      <c r="A942" s="5"/>
      <c r="B942" s="5"/>
      <c r="C942" s="5"/>
      <c r="D942" s="5"/>
      <c r="E942" s="5"/>
      <c r="F942" s="5"/>
      <c r="G942" s="102"/>
      <c r="J942" s="5"/>
    </row>
    <row r="943" spans="1:10">
      <c r="A943" s="5"/>
      <c r="B943" s="5"/>
      <c r="C943" s="5"/>
      <c r="D943" s="5"/>
      <c r="E943" s="5"/>
      <c r="F943" s="5"/>
      <c r="G943" s="102"/>
      <c r="J943" s="5"/>
    </row>
    <row r="944" spans="1:10">
      <c r="A944" s="5"/>
      <c r="B944" s="5"/>
      <c r="C944" s="5"/>
      <c r="D944" s="5"/>
      <c r="E944" s="5"/>
      <c r="F944" s="5"/>
      <c r="G944" s="102"/>
      <c r="J944" s="5"/>
    </row>
    <row r="945" spans="1:10">
      <c r="A945" s="5"/>
      <c r="B945" s="5"/>
      <c r="C945" s="5"/>
      <c r="D945" s="5"/>
      <c r="E945" s="5"/>
      <c r="F945" s="5"/>
      <c r="G945" s="102"/>
      <c r="J945" s="5"/>
    </row>
    <row r="946" spans="1:10">
      <c r="A946" s="5"/>
      <c r="B946" s="5"/>
      <c r="C946" s="5"/>
      <c r="D946" s="5"/>
      <c r="E946" s="5"/>
      <c r="F946" s="5"/>
      <c r="G946" s="102"/>
      <c r="J946" s="5"/>
    </row>
    <row r="947" spans="1:10">
      <c r="A947" s="5"/>
      <c r="B947" s="5"/>
      <c r="C947" s="5"/>
      <c r="D947" s="5"/>
      <c r="E947" s="5"/>
      <c r="F947" s="5"/>
      <c r="G947" s="95"/>
      <c r="J947" s="5"/>
    </row>
    <row r="948" spans="1:10">
      <c r="A948" s="5"/>
      <c r="B948" s="5"/>
      <c r="C948" s="5"/>
      <c r="D948" s="5"/>
      <c r="E948" s="5"/>
      <c r="F948" s="5"/>
      <c r="G948" s="102"/>
      <c r="J948" s="5"/>
    </row>
    <row r="949" spans="1:10">
      <c r="A949" s="5"/>
      <c r="B949" s="5"/>
      <c r="C949" s="5"/>
      <c r="D949" s="5"/>
      <c r="E949" s="5"/>
      <c r="F949" s="5"/>
      <c r="G949" s="102"/>
      <c r="J949" s="5"/>
    </row>
    <row r="950" spans="1:10">
      <c r="A950" s="5"/>
      <c r="B950" s="5"/>
      <c r="C950" s="5"/>
      <c r="D950" s="5"/>
      <c r="E950" s="5"/>
      <c r="F950" s="5"/>
      <c r="G950" s="102"/>
      <c r="J950" s="5"/>
    </row>
    <row r="951" spans="1:10">
      <c r="A951" s="5"/>
      <c r="B951" s="5"/>
      <c r="C951" s="5"/>
      <c r="D951" s="5"/>
      <c r="E951" s="5"/>
      <c r="F951" s="5"/>
      <c r="G951" s="102"/>
      <c r="J951" s="5"/>
    </row>
    <row r="952" spans="1:10">
      <c r="A952" s="5"/>
      <c r="B952" s="5"/>
      <c r="C952" s="5"/>
      <c r="D952" s="5"/>
      <c r="E952" s="5"/>
      <c r="F952" s="5"/>
      <c r="G952" s="102"/>
      <c r="J952" s="5"/>
    </row>
    <row r="953" spans="1:10">
      <c r="A953" s="5"/>
      <c r="B953" s="5"/>
      <c r="C953" s="5"/>
      <c r="D953" s="5"/>
      <c r="E953" s="5"/>
      <c r="F953" s="5"/>
      <c r="G953" s="102"/>
      <c r="J953" s="5"/>
    </row>
    <row r="954" spans="1:10">
      <c r="A954" s="5"/>
      <c r="B954" s="5"/>
      <c r="C954" s="5"/>
      <c r="D954" s="5"/>
      <c r="E954" s="5"/>
      <c r="F954" s="5"/>
      <c r="G954" s="102"/>
      <c r="J954" s="5"/>
    </row>
    <row r="955" spans="1:10">
      <c r="A955" s="5"/>
      <c r="B955" s="5"/>
      <c r="C955" s="5"/>
      <c r="D955" s="5"/>
      <c r="E955" s="5"/>
      <c r="F955" s="5"/>
      <c r="G955" s="102"/>
      <c r="J955" s="5"/>
    </row>
    <row r="956" spans="1:10">
      <c r="A956" s="5"/>
      <c r="B956" s="5"/>
      <c r="C956" s="5"/>
      <c r="D956" s="5"/>
      <c r="E956" s="5"/>
      <c r="F956" s="5"/>
      <c r="G956" s="102"/>
      <c r="J956" s="5"/>
    </row>
    <row r="957" spans="1:10">
      <c r="A957" s="5"/>
      <c r="B957" s="5"/>
      <c r="C957" s="5"/>
      <c r="D957" s="5"/>
      <c r="E957" s="5"/>
      <c r="F957" s="5"/>
      <c r="G957" s="95"/>
      <c r="J957" s="5"/>
    </row>
    <row r="958" spans="1:10">
      <c r="A958" s="5"/>
      <c r="B958" s="5"/>
      <c r="C958" s="5"/>
      <c r="D958" s="5"/>
      <c r="E958" s="5"/>
      <c r="F958" s="5"/>
      <c r="G958" s="95"/>
      <c r="J958" s="5"/>
    </row>
    <row r="959" spans="1:10">
      <c r="A959" s="5"/>
      <c r="B959" s="5"/>
      <c r="C959" s="5"/>
      <c r="D959" s="5"/>
      <c r="E959" s="5"/>
      <c r="F959" s="5"/>
      <c r="G959" s="94"/>
      <c r="J959" s="5"/>
    </row>
    <row r="960" spans="1:10">
      <c r="A960" s="5"/>
      <c r="B960" s="5"/>
      <c r="C960" s="5"/>
      <c r="D960" s="5"/>
      <c r="E960" s="5"/>
      <c r="F960" s="5"/>
      <c r="G960" s="94"/>
      <c r="J960" s="5"/>
    </row>
    <row r="961" spans="1:10">
      <c r="A961" s="5"/>
      <c r="B961" s="5"/>
      <c r="C961" s="5"/>
      <c r="D961" s="5"/>
      <c r="E961" s="5"/>
      <c r="F961" s="5"/>
      <c r="G961" s="102"/>
      <c r="J961" s="5"/>
    </row>
    <row r="962" spans="1:10">
      <c r="A962" s="5"/>
      <c r="B962" s="5"/>
      <c r="C962" s="5"/>
      <c r="D962" s="5"/>
      <c r="E962" s="5"/>
      <c r="F962" s="5"/>
      <c r="G962" s="102"/>
      <c r="J962" s="5"/>
    </row>
    <row r="963" spans="1:10">
      <c r="A963" s="5"/>
      <c r="B963" s="5"/>
      <c r="C963" s="5"/>
      <c r="D963" s="5"/>
      <c r="E963" s="5"/>
      <c r="F963" s="5"/>
      <c r="G963" s="102"/>
      <c r="J963" s="5"/>
    </row>
    <row r="964" spans="1:10">
      <c r="A964" s="5"/>
      <c r="B964" s="5"/>
      <c r="C964" s="5"/>
      <c r="D964" s="5"/>
      <c r="E964" s="5"/>
      <c r="F964" s="5"/>
      <c r="G964" s="102"/>
      <c r="J964" s="5"/>
    </row>
    <row r="965" spans="1:10">
      <c r="A965" s="5"/>
      <c r="B965" s="5"/>
      <c r="C965" s="5"/>
      <c r="D965" s="5"/>
      <c r="E965" s="5"/>
      <c r="F965" s="5"/>
      <c r="G965" s="102"/>
      <c r="J965" s="5"/>
    </row>
    <row r="966" spans="1:10">
      <c r="A966" s="5"/>
      <c r="B966" s="5"/>
      <c r="C966" s="5"/>
      <c r="D966" s="5"/>
      <c r="E966" s="5"/>
      <c r="F966" s="5"/>
      <c r="G966" s="102"/>
      <c r="J966" s="5"/>
    </row>
    <row r="967" spans="1:10">
      <c r="A967" s="5"/>
      <c r="B967" s="5"/>
      <c r="C967" s="5"/>
      <c r="D967" s="5"/>
      <c r="E967" s="5"/>
      <c r="F967" s="5"/>
      <c r="G967" s="103"/>
      <c r="J967" s="5"/>
    </row>
    <row r="968" spans="1:10">
      <c r="A968" s="5"/>
      <c r="B968" s="5"/>
      <c r="C968" s="5"/>
      <c r="D968" s="5"/>
      <c r="E968" s="5"/>
      <c r="F968" s="5"/>
      <c r="G968" s="102"/>
      <c r="J968" s="5"/>
    </row>
    <row r="969" spans="1:10">
      <c r="A969" s="5"/>
      <c r="B969" s="5"/>
      <c r="C969" s="5"/>
      <c r="D969" s="5"/>
      <c r="E969" s="5"/>
      <c r="F969" s="5"/>
      <c r="G969" s="102"/>
      <c r="J969" s="5"/>
    </row>
    <row r="970" spans="1:10">
      <c r="A970" s="5"/>
      <c r="B970" s="5"/>
      <c r="C970" s="5"/>
      <c r="D970" s="5"/>
      <c r="E970" s="5"/>
      <c r="F970" s="5"/>
      <c r="G970" s="102"/>
      <c r="J970" s="5"/>
    </row>
    <row r="971" spans="1:10">
      <c r="A971" s="5"/>
      <c r="B971" s="5"/>
      <c r="C971" s="5"/>
      <c r="D971" s="5"/>
      <c r="E971" s="5"/>
      <c r="F971" s="5"/>
      <c r="G971" s="102"/>
      <c r="J971" s="5"/>
    </row>
    <row r="972" spans="1:10">
      <c r="A972" s="5"/>
      <c r="B972" s="5"/>
      <c r="C972" s="5"/>
      <c r="D972" s="5"/>
      <c r="E972" s="5"/>
      <c r="F972" s="5"/>
      <c r="G972" s="102"/>
      <c r="J972" s="5"/>
    </row>
    <row r="973" spans="1:10">
      <c r="A973" s="5"/>
      <c r="B973" s="5"/>
      <c r="C973" s="5"/>
      <c r="D973" s="5"/>
      <c r="E973" s="5"/>
      <c r="F973" s="5"/>
      <c r="G973" s="102"/>
      <c r="J973" s="5"/>
    </row>
    <row r="974" spans="1:10">
      <c r="A974" s="5"/>
      <c r="B974" s="5"/>
      <c r="C974" s="5"/>
      <c r="D974" s="5"/>
      <c r="E974" s="5"/>
      <c r="F974" s="5"/>
      <c r="G974" s="102"/>
      <c r="J974" s="5"/>
    </row>
    <row r="975" spans="1:10">
      <c r="A975" s="5"/>
      <c r="B975" s="5"/>
      <c r="C975" s="5"/>
      <c r="D975" s="5"/>
      <c r="E975" s="5"/>
      <c r="F975" s="5"/>
      <c r="G975" s="102"/>
      <c r="J975" s="5"/>
    </row>
    <row r="976" spans="1:10">
      <c r="A976" s="5"/>
      <c r="B976" s="5"/>
      <c r="C976" s="5"/>
      <c r="D976" s="5"/>
      <c r="E976" s="5"/>
      <c r="F976" s="5"/>
      <c r="G976" s="102"/>
      <c r="J976" s="5"/>
    </row>
    <row r="977" spans="1:10">
      <c r="A977" s="5"/>
      <c r="B977" s="5"/>
      <c r="C977" s="5"/>
      <c r="D977" s="5"/>
      <c r="E977" s="5"/>
      <c r="F977" s="5"/>
      <c r="G977" s="102"/>
      <c r="J977" s="5"/>
    </row>
    <row r="978" spans="1:10">
      <c r="A978" s="5"/>
      <c r="B978" s="5"/>
      <c r="C978" s="5"/>
      <c r="D978" s="5"/>
      <c r="E978" s="5"/>
      <c r="F978" s="5"/>
      <c r="G978" s="102"/>
      <c r="J978" s="5"/>
    </row>
    <row r="979" spans="1:10">
      <c r="A979" s="5"/>
      <c r="B979" s="5"/>
      <c r="C979" s="5"/>
      <c r="D979" s="5"/>
      <c r="E979" s="5"/>
      <c r="F979" s="5"/>
      <c r="G979" s="102"/>
      <c r="J979" s="5"/>
    </row>
    <row r="980" spans="1:10">
      <c r="A980" s="5"/>
      <c r="B980" s="5"/>
      <c r="C980" s="5"/>
      <c r="D980" s="5"/>
      <c r="E980" s="5"/>
      <c r="F980" s="5"/>
      <c r="G980" s="103"/>
      <c r="J980" s="5"/>
    </row>
    <row r="981" spans="1:10">
      <c r="A981" s="5"/>
      <c r="B981" s="5"/>
      <c r="C981" s="5"/>
      <c r="D981" s="5"/>
      <c r="E981" s="5"/>
      <c r="F981" s="5"/>
      <c r="G981" s="103"/>
      <c r="J981" s="5"/>
    </row>
    <row r="982" spans="1:10">
      <c r="A982" s="5"/>
      <c r="B982" s="5"/>
      <c r="C982" s="5"/>
      <c r="D982" s="5"/>
      <c r="E982" s="5"/>
      <c r="F982" s="5"/>
      <c r="G982" s="102"/>
      <c r="J982" s="5"/>
    </row>
    <row r="983" spans="1:10">
      <c r="A983" s="5"/>
      <c r="B983" s="5"/>
      <c r="C983" s="5"/>
      <c r="D983" s="5"/>
      <c r="E983" s="5"/>
      <c r="F983" s="5"/>
      <c r="G983" s="102"/>
      <c r="J983" s="5"/>
    </row>
    <row r="984" spans="1:10">
      <c r="A984" s="5"/>
      <c r="B984" s="5"/>
      <c r="C984" s="5"/>
      <c r="D984" s="5"/>
      <c r="E984" s="5"/>
      <c r="F984" s="5"/>
      <c r="G984" s="95"/>
      <c r="J984" s="5"/>
    </row>
    <row r="985" spans="1:10">
      <c r="A985" s="5"/>
      <c r="B985" s="5"/>
      <c r="C985" s="5"/>
      <c r="D985" s="5"/>
      <c r="E985" s="5"/>
      <c r="F985" s="5"/>
      <c r="G985" s="95"/>
      <c r="J985" s="5"/>
    </row>
    <row r="986" spans="1:10">
      <c r="A986" s="5"/>
      <c r="B986" s="5"/>
      <c r="C986" s="5"/>
      <c r="D986" s="5"/>
      <c r="E986" s="5"/>
      <c r="F986" s="5"/>
      <c r="G986" s="94"/>
      <c r="J986" s="5"/>
    </row>
    <row r="987" spans="1:10">
      <c r="A987" s="5"/>
      <c r="B987" s="5"/>
      <c r="C987" s="5"/>
      <c r="D987" s="5"/>
      <c r="E987" s="5"/>
      <c r="F987" s="5"/>
      <c r="G987" s="94"/>
      <c r="J987" s="5"/>
    </row>
    <row r="988" spans="1:10">
      <c r="A988" s="5"/>
      <c r="B988" s="5"/>
      <c r="C988" s="5"/>
      <c r="D988" s="5"/>
      <c r="E988" s="5"/>
      <c r="F988" s="5"/>
      <c r="G988" s="102"/>
      <c r="J988" s="5"/>
    </row>
    <row r="989" spans="1:10">
      <c r="A989" s="5"/>
      <c r="B989" s="5"/>
      <c r="C989" s="5"/>
      <c r="D989" s="5"/>
      <c r="E989" s="5"/>
      <c r="F989" s="5"/>
      <c r="G989" s="94"/>
      <c r="J989" s="5"/>
    </row>
    <row r="990" spans="1:10">
      <c r="A990" s="5"/>
      <c r="B990" s="5"/>
      <c r="C990" s="5"/>
      <c r="D990" s="5"/>
      <c r="E990" s="5"/>
      <c r="F990" s="5"/>
      <c r="G990" s="94"/>
      <c r="J990" s="5"/>
    </row>
    <row r="991" spans="1:10">
      <c r="A991" s="5"/>
      <c r="B991" s="5"/>
      <c r="C991" s="5"/>
      <c r="D991" s="5"/>
      <c r="E991" s="5"/>
      <c r="F991" s="5"/>
      <c r="G991" s="95"/>
      <c r="J991" s="5"/>
    </row>
    <row r="992" spans="1:10">
      <c r="A992" s="5"/>
      <c r="B992" s="5"/>
      <c r="C992" s="5"/>
      <c r="D992" s="5"/>
      <c r="E992" s="5"/>
      <c r="F992" s="5"/>
      <c r="G992" s="95"/>
      <c r="J992" s="5"/>
    </row>
    <row r="993" spans="1:10">
      <c r="A993" s="5"/>
      <c r="B993" s="5"/>
      <c r="C993" s="5"/>
      <c r="D993" s="5"/>
      <c r="E993" s="5"/>
      <c r="F993" s="5"/>
      <c r="G993" s="94"/>
      <c r="J993" s="5"/>
    </row>
    <row r="994" spans="1:10">
      <c r="A994" s="5"/>
      <c r="B994" s="5"/>
      <c r="C994" s="5"/>
      <c r="D994" s="5"/>
      <c r="E994" s="5"/>
      <c r="F994" s="5"/>
      <c r="G994" s="94"/>
      <c r="J994" s="5"/>
    </row>
    <row r="995" spans="1:10">
      <c r="A995" s="5"/>
      <c r="B995" s="5"/>
      <c r="C995" s="5"/>
      <c r="D995" s="5"/>
      <c r="E995" s="5"/>
      <c r="F995" s="5"/>
      <c r="G995" s="94"/>
      <c r="J995" s="5"/>
    </row>
    <row r="996" spans="1:10">
      <c r="A996" s="5"/>
      <c r="B996" s="5"/>
      <c r="C996" s="5"/>
      <c r="D996" s="5"/>
      <c r="E996" s="5"/>
      <c r="F996" s="5"/>
      <c r="G996" s="94"/>
      <c r="J996" s="5"/>
    </row>
    <row r="999" spans="1:10" ht="28.5" customHeight="1">
      <c r="A999" s="5"/>
      <c r="B999" s="5"/>
      <c r="C999" s="5"/>
      <c r="D999" s="5"/>
      <c r="E999" s="5"/>
      <c r="F999" s="5"/>
      <c r="G999" s="43">
        <f>G993+G987+G969+G960+G952+G949+G942+G939+G905+G898+G893+G890+G873+G869+G860+G855+G850+G845+G832+G827+G819+G811+G804+G792+G782+G765+G762+G748+G733+G729+G718+G711+G706+G701+G693+G690+G685+G680+G677+G672+G660+G655+G650+G643+G636+G628+G623+G612+G601+G578+G575+G570+G567+G557</f>
        <v>0</v>
      </c>
      <c r="J999" s="5"/>
    </row>
  </sheetData>
  <sheetProtection selectLockedCells="1" selectUnlockedCells="1"/>
  <autoFilter ref="A6:I5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">
    <mergeCell ref="A6:I6"/>
    <mergeCell ref="G4:I4"/>
  </mergeCells>
  <phoneticPr fontId="0" type="noConversion"/>
  <pageMargins left="0.98425196850393704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topLeftCell="A3" workbookViewId="0">
      <selection activeCell="P4" sqref="P4"/>
    </sheetView>
  </sheetViews>
  <sheetFormatPr defaultColWidth="8.85546875" defaultRowHeight="12.75"/>
  <cols>
    <col min="1" max="1" width="4.7109375" style="108" customWidth="1"/>
    <col min="2" max="2" width="58.85546875" style="2" customWidth="1"/>
    <col min="3" max="3" width="14" style="108" customWidth="1"/>
    <col min="4" max="8" width="0" style="108" hidden="1" customWidth="1"/>
    <col min="9" max="9" width="11.5703125" style="108" hidden="1" customWidth="1"/>
    <col min="10" max="10" width="16.85546875" style="108" hidden="1" customWidth="1"/>
    <col min="11" max="11" width="27.7109375" style="5" hidden="1" customWidth="1"/>
    <col min="12" max="12" width="17.5703125" style="5" customWidth="1"/>
    <col min="13" max="13" width="18.7109375" style="5" customWidth="1"/>
    <col min="14" max="14" width="18.7109375" style="4" customWidth="1"/>
    <col min="15" max="15" width="15.7109375" style="5" customWidth="1"/>
    <col min="16" max="16384" width="8.85546875" style="5"/>
  </cols>
  <sheetData>
    <row r="1" spans="1:15" ht="12.75" hidden="1" customHeight="1">
      <c r="A1" s="108" t="s">
        <v>575</v>
      </c>
      <c r="B1" s="2" t="s">
        <v>863</v>
      </c>
      <c r="C1" s="109" t="s">
        <v>864</v>
      </c>
      <c r="D1" s="109" t="s">
        <v>865</v>
      </c>
      <c r="E1" s="109" t="s">
        <v>866</v>
      </c>
      <c r="F1" s="109" t="s">
        <v>867</v>
      </c>
      <c r="G1" s="109" t="s">
        <v>868</v>
      </c>
      <c r="H1" s="109" t="s">
        <v>869</v>
      </c>
      <c r="I1" s="109" t="s">
        <v>870</v>
      </c>
      <c r="J1" s="109" t="s">
        <v>871</v>
      </c>
      <c r="K1" s="12" t="s">
        <v>554</v>
      </c>
      <c r="L1" s="12" t="s">
        <v>554</v>
      </c>
    </row>
    <row r="2" spans="1:15" s="9" customFormat="1" ht="12.75" hidden="1" customHeight="1">
      <c r="A2" s="110"/>
      <c r="B2" s="111" t="s">
        <v>555</v>
      </c>
      <c r="C2" s="110"/>
      <c r="D2" s="110"/>
      <c r="E2" s="110"/>
      <c r="F2" s="110"/>
      <c r="G2" s="110"/>
      <c r="H2" s="110"/>
      <c r="I2" s="110"/>
      <c r="J2" s="110"/>
      <c r="K2" s="112"/>
      <c r="L2" s="112"/>
      <c r="N2" s="33"/>
    </row>
    <row r="3" spans="1:15" s="9" customFormat="1" ht="30.75" customHeight="1">
      <c r="A3" s="113" t="s">
        <v>872</v>
      </c>
      <c r="B3" s="114"/>
      <c r="C3" s="113"/>
      <c r="D3" s="113"/>
      <c r="E3" s="113"/>
      <c r="F3" s="113"/>
      <c r="G3" s="113"/>
      <c r="H3" s="113"/>
      <c r="I3" s="113"/>
      <c r="J3" s="113"/>
      <c r="K3" s="115"/>
      <c r="L3" s="184" t="s">
        <v>1149</v>
      </c>
      <c r="M3" s="188"/>
      <c r="N3" s="188"/>
    </row>
    <row r="4" spans="1:15" s="9" customFormat="1" ht="111" customHeight="1">
      <c r="A4" s="113"/>
      <c r="B4" s="85"/>
      <c r="C4" s="85"/>
      <c r="D4" s="85"/>
      <c r="E4" s="85"/>
      <c r="F4" s="85"/>
      <c r="G4" s="85"/>
      <c r="H4" s="85"/>
      <c r="I4" s="85"/>
      <c r="J4" s="85"/>
      <c r="K4" s="116"/>
      <c r="L4" s="183" t="s">
        <v>1163</v>
      </c>
      <c r="M4" s="183"/>
      <c r="N4" s="183"/>
    </row>
    <row r="5" spans="1:15" s="9" customFormat="1" ht="23.25" customHeight="1">
      <c r="A5" s="113"/>
      <c r="B5" s="85"/>
      <c r="C5" s="85"/>
      <c r="D5" s="85"/>
      <c r="E5" s="85"/>
      <c r="F5" s="85"/>
      <c r="G5" s="85"/>
      <c r="H5" s="85"/>
      <c r="I5" s="85"/>
      <c r="J5" s="85"/>
      <c r="K5" s="116"/>
      <c r="L5" s="116"/>
      <c r="M5" s="162"/>
      <c r="N5" s="162"/>
    </row>
    <row r="6" spans="1:15" ht="48.75" customHeight="1">
      <c r="A6" s="189" t="s">
        <v>1150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  <c r="N6" s="190"/>
    </row>
    <row r="7" spans="1:15" ht="15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55"/>
      <c r="M7" s="117"/>
      <c r="N7" s="118"/>
    </row>
    <row r="8" spans="1:15" ht="57" customHeight="1">
      <c r="A8" s="191" t="s">
        <v>556</v>
      </c>
      <c r="B8" s="193" t="s">
        <v>873</v>
      </c>
      <c r="C8" s="195" t="s">
        <v>559</v>
      </c>
      <c r="D8" s="119"/>
      <c r="E8" s="119"/>
      <c r="F8" s="119"/>
      <c r="G8" s="119"/>
      <c r="H8" s="120"/>
      <c r="I8" s="120"/>
      <c r="J8" s="120"/>
      <c r="K8" s="120" t="s">
        <v>874</v>
      </c>
      <c r="L8" s="197" t="s">
        <v>875</v>
      </c>
      <c r="M8" s="198"/>
      <c r="N8" s="199"/>
    </row>
    <row r="9" spans="1:15" ht="36.75" customHeight="1">
      <c r="A9" s="192"/>
      <c r="B9" s="194"/>
      <c r="C9" s="196"/>
      <c r="D9" s="119"/>
      <c r="E9" s="119"/>
      <c r="F9" s="119"/>
      <c r="G9" s="119"/>
      <c r="H9" s="120"/>
      <c r="I9" s="120"/>
      <c r="J9" s="120"/>
      <c r="K9" s="120"/>
      <c r="L9" s="173" t="s">
        <v>1151</v>
      </c>
      <c r="M9" s="174" t="s">
        <v>1152</v>
      </c>
      <c r="N9" s="174" t="s">
        <v>1153</v>
      </c>
    </row>
    <row r="10" spans="1:15">
      <c r="A10" s="121" t="s">
        <v>584</v>
      </c>
      <c r="B10" s="122" t="s">
        <v>585</v>
      </c>
      <c r="C10" s="121" t="s">
        <v>586</v>
      </c>
      <c r="D10" s="121"/>
      <c r="E10" s="121"/>
      <c r="F10" s="121"/>
      <c r="G10" s="121"/>
      <c r="H10" s="121"/>
      <c r="I10" s="121"/>
      <c r="J10" s="121"/>
      <c r="K10" s="123">
        <v>7</v>
      </c>
      <c r="L10" s="89">
        <v>4</v>
      </c>
      <c r="M10" s="89">
        <v>5</v>
      </c>
      <c r="N10" s="89">
        <v>6</v>
      </c>
    </row>
    <row r="11" spans="1:15" s="12" customFormat="1" ht="46.5" customHeight="1">
      <c r="A11" s="91" t="s">
        <v>584</v>
      </c>
      <c r="B11" s="76" t="s">
        <v>195</v>
      </c>
      <c r="C11" s="56" t="s">
        <v>411</v>
      </c>
      <c r="D11" s="91"/>
      <c r="E11" s="91"/>
      <c r="F11" s="91"/>
      <c r="G11" s="91"/>
      <c r="H11" s="91"/>
      <c r="I11" s="91"/>
      <c r="J11" s="91"/>
      <c r="K11" s="124"/>
      <c r="L11" s="79">
        <f>'пр 4'!G100</f>
        <v>41000</v>
      </c>
      <c r="M11" s="79">
        <f>'пр 4'!H100</f>
        <v>30000</v>
      </c>
      <c r="N11" s="79">
        <f>M11/L11*100</f>
        <v>73.170731707317074</v>
      </c>
    </row>
    <row r="12" spans="1:15" s="12" customFormat="1" ht="51.75" customHeight="1">
      <c r="A12" s="91" t="s">
        <v>585</v>
      </c>
      <c r="B12" s="76" t="s">
        <v>202</v>
      </c>
      <c r="C12" s="56" t="s">
        <v>446</v>
      </c>
      <c r="D12" s="91"/>
      <c r="E12" s="91"/>
      <c r="F12" s="91"/>
      <c r="G12" s="91"/>
      <c r="H12" s="91"/>
      <c r="I12" s="91"/>
      <c r="J12" s="91"/>
      <c r="K12" s="124"/>
      <c r="L12" s="79">
        <f>L13+L14</f>
        <v>2352044.2000000002</v>
      </c>
      <c r="M12" s="79">
        <f t="shared" ref="M12" si="0">M13+M14</f>
        <v>1568425.6</v>
      </c>
      <c r="N12" s="79">
        <f t="shared" ref="N12:N73" si="1">M12/L12*100</f>
        <v>66.683508753789582</v>
      </c>
    </row>
    <row r="13" spans="1:15" s="12" customFormat="1" ht="39" customHeight="1">
      <c r="A13" s="91" t="s">
        <v>586</v>
      </c>
      <c r="B13" s="77" t="s">
        <v>203</v>
      </c>
      <c r="C13" s="56" t="s">
        <v>447</v>
      </c>
      <c r="D13" s="91"/>
      <c r="E13" s="91"/>
      <c r="F13" s="91"/>
      <c r="G13" s="91"/>
      <c r="H13" s="91"/>
      <c r="I13" s="91"/>
      <c r="J13" s="91"/>
      <c r="K13" s="124"/>
      <c r="L13" s="169">
        <f>'пр 4'!G287</f>
        <v>2047044.2000000002</v>
      </c>
      <c r="M13" s="169">
        <f>'пр 4'!H287</f>
        <v>1546725.6</v>
      </c>
      <c r="N13" s="79">
        <f t="shared" si="1"/>
        <v>75.558974251752844</v>
      </c>
    </row>
    <row r="14" spans="1:15" s="12" customFormat="1" ht="72" customHeight="1">
      <c r="A14" s="91" t="s">
        <v>587</v>
      </c>
      <c r="B14" s="76" t="s">
        <v>204</v>
      </c>
      <c r="C14" s="56" t="s">
        <v>448</v>
      </c>
      <c r="D14" s="91"/>
      <c r="E14" s="91"/>
      <c r="F14" s="91"/>
      <c r="G14" s="91"/>
      <c r="H14" s="91"/>
      <c r="I14" s="91"/>
      <c r="J14" s="91"/>
      <c r="K14" s="124"/>
      <c r="L14" s="169">
        <f>'пр 4'!G268+'пр 4'!G299</f>
        <v>305000</v>
      </c>
      <c r="M14" s="169">
        <f>'пр 4'!H268+'пр 4'!H299</f>
        <v>21700</v>
      </c>
      <c r="N14" s="79">
        <f t="shared" si="1"/>
        <v>7.1147540983606552</v>
      </c>
    </row>
    <row r="15" spans="1:15" s="12" customFormat="1" ht="56.25" customHeight="1">
      <c r="A15" s="91" t="s">
        <v>588</v>
      </c>
      <c r="B15" s="76" t="s">
        <v>1043</v>
      </c>
      <c r="C15" s="56" t="s">
        <v>431</v>
      </c>
      <c r="D15" s="91"/>
      <c r="E15" s="91"/>
      <c r="F15" s="91"/>
      <c r="G15" s="91"/>
      <c r="H15" s="91"/>
      <c r="I15" s="91"/>
      <c r="J15" s="91"/>
      <c r="K15" s="124"/>
      <c r="L15" s="79">
        <f>SUM(L16:L21)</f>
        <v>61767289.960000001</v>
      </c>
      <c r="M15" s="79">
        <f t="shared" ref="M15" si="2">SUM(M16:M20)</f>
        <v>7644447.8200000003</v>
      </c>
      <c r="N15" s="79">
        <f t="shared" si="1"/>
        <v>12.376207252982093</v>
      </c>
      <c r="O15" s="126"/>
    </row>
    <row r="16" spans="1:15" s="12" customFormat="1" ht="47.25" customHeight="1">
      <c r="A16" s="91" t="s">
        <v>589</v>
      </c>
      <c r="B16" s="76" t="s">
        <v>1037</v>
      </c>
      <c r="C16" s="56" t="s">
        <v>432</v>
      </c>
      <c r="D16" s="91"/>
      <c r="E16" s="91"/>
      <c r="F16" s="91"/>
      <c r="G16" s="91"/>
      <c r="H16" s="91"/>
      <c r="I16" s="91"/>
      <c r="J16" s="91"/>
      <c r="K16" s="124"/>
      <c r="L16" s="65">
        <f>'пр 4'!G185</f>
        <v>1200000</v>
      </c>
      <c r="M16" s="65">
        <f>'пр 4'!H185</f>
        <v>353971.07</v>
      </c>
      <c r="N16" s="79">
        <f t="shared" si="1"/>
        <v>29.497589166666664</v>
      </c>
    </row>
    <row r="17" spans="1:14" s="12" customFormat="1" ht="54.75" customHeight="1">
      <c r="A17" s="91" t="s">
        <v>600</v>
      </c>
      <c r="B17" s="76" t="s">
        <v>1040</v>
      </c>
      <c r="C17" s="56" t="s">
        <v>435</v>
      </c>
      <c r="D17" s="91"/>
      <c r="E17" s="91"/>
      <c r="F17" s="91"/>
      <c r="G17" s="91"/>
      <c r="H17" s="91"/>
      <c r="I17" s="91"/>
      <c r="J17" s="91"/>
      <c r="K17" s="124"/>
      <c r="L17" s="65">
        <f>'пр 4'!G217</f>
        <v>18853019.82</v>
      </c>
      <c r="M17" s="65">
        <f>'пр 4'!H217</f>
        <v>7125482.1500000004</v>
      </c>
      <c r="N17" s="79">
        <f t="shared" si="1"/>
        <v>37.794911467928429</v>
      </c>
    </row>
    <row r="18" spans="1:14" s="12" customFormat="1" ht="53.25" customHeight="1">
      <c r="A18" s="91" t="s">
        <v>601</v>
      </c>
      <c r="B18" s="77" t="s">
        <v>1041</v>
      </c>
      <c r="C18" s="56" t="s">
        <v>440</v>
      </c>
      <c r="D18" s="91"/>
      <c r="E18" s="91"/>
      <c r="F18" s="91"/>
      <c r="G18" s="91"/>
      <c r="H18" s="91"/>
      <c r="I18" s="91"/>
      <c r="J18" s="91"/>
      <c r="K18" s="124"/>
      <c r="L18" s="65">
        <f>'пр 4'!G234</f>
        <v>1568673</v>
      </c>
      <c r="M18" s="65">
        <f>'пр 4'!H234</f>
        <v>0</v>
      </c>
      <c r="N18" s="79">
        <f t="shared" si="1"/>
        <v>0</v>
      </c>
    </row>
    <row r="19" spans="1:14" s="12" customFormat="1" ht="56.25" customHeight="1">
      <c r="A19" s="91" t="s">
        <v>603</v>
      </c>
      <c r="B19" s="77" t="s">
        <v>1039</v>
      </c>
      <c r="C19" s="56" t="s">
        <v>434</v>
      </c>
      <c r="D19" s="91"/>
      <c r="E19" s="91"/>
      <c r="F19" s="91"/>
      <c r="G19" s="91"/>
      <c r="H19" s="91"/>
      <c r="I19" s="91"/>
      <c r="J19" s="91"/>
      <c r="K19" s="124"/>
      <c r="L19" s="65">
        <f>'пр 4'!G190</f>
        <v>5888507.75</v>
      </c>
      <c r="M19" s="65">
        <f>'пр 4'!H190</f>
        <v>0</v>
      </c>
      <c r="N19" s="79">
        <f t="shared" si="1"/>
        <v>0</v>
      </c>
    </row>
    <row r="20" spans="1:14" s="12" customFormat="1" ht="58.5" customHeight="1">
      <c r="A20" s="91" t="s">
        <v>604</v>
      </c>
      <c r="B20" s="77" t="s">
        <v>187</v>
      </c>
      <c r="C20" s="56" t="s">
        <v>712</v>
      </c>
      <c r="D20" s="91"/>
      <c r="E20" s="91"/>
      <c r="F20" s="91"/>
      <c r="G20" s="91"/>
      <c r="H20" s="91"/>
      <c r="I20" s="91"/>
      <c r="J20" s="91"/>
      <c r="K20" s="124"/>
      <c r="L20" s="65">
        <f>'пр 4'!G197</f>
        <v>33185026.390000001</v>
      </c>
      <c r="M20" s="65">
        <f>'пр 4'!H197</f>
        <v>164994.6</v>
      </c>
      <c r="N20" s="79">
        <f t="shared" si="1"/>
        <v>0.49719592825069925</v>
      </c>
    </row>
    <row r="21" spans="1:14" s="12" customFormat="1" ht="31.5" customHeight="1">
      <c r="A21" s="91" t="s">
        <v>607</v>
      </c>
      <c r="B21" s="68" t="s">
        <v>1054</v>
      </c>
      <c r="C21" s="63" t="s">
        <v>1055</v>
      </c>
      <c r="D21" s="91"/>
      <c r="E21" s="91"/>
      <c r="F21" s="91"/>
      <c r="G21" s="91"/>
      <c r="H21" s="91"/>
      <c r="I21" s="91"/>
      <c r="J21" s="91"/>
      <c r="K21" s="124"/>
      <c r="L21" s="65">
        <f>'пр 4'!G205</f>
        <v>1072063</v>
      </c>
      <c r="M21" s="65">
        <f>'пр 4'!H205</f>
        <v>0</v>
      </c>
      <c r="N21" s="79">
        <f t="shared" si="1"/>
        <v>0</v>
      </c>
    </row>
    <row r="22" spans="1:14" s="12" customFormat="1" ht="41.25" customHeight="1">
      <c r="A22" s="91" t="s">
        <v>608</v>
      </c>
      <c r="B22" s="76" t="s">
        <v>1031</v>
      </c>
      <c r="C22" s="56" t="s">
        <v>420</v>
      </c>
      <c r="D22" s="91"/>
      <c r="E22" s="91"/>
      <c r="F22" s="91"/>
      <c r="G22" s="91"/>
      <c r="H22" s="91"/>
      <c r="I22" s="91"/>
      <c r="J22" s="91"/>
      <c r="K22" s="124"/>
      <c r="L22" s="79">
        <f>SUM(L23:L24)</f>
        <v>58746033.020000003</v>
      </c>
      <c r="M22" s="79">
        <f t="shared" ref="M22" si="3">SUM(M23:M24)</f>
        <v>2270000</v>
      </c>
      <c r="N22" s="79">
        <f t="shared" si="1"/>
        <v>3.8640907024771893</v>
      </c>
    </row>
    <row r="23" spans="1:14" s="12" customFormat="1" ht="34.5" customHeight="1">
      <c r="A23" s="91" t="s">
        <v>609</v>
      </c>
      <c r="B23" s="77" t="s">
        <v>1032</v>
      </c>
      <c r="C23" s="56" t="s">
        <v>421</v>
      </c>
      <c r="D23" s="91"/>
      <c r="E23" s="91"/>
      <c r="F23" s="91"/>
      <c r="G23" s="91"/>
      <c r="H23" s="91"/>
      <c r="I23" s="91"/>
      <c r="J23" s="91"/>
      <c r="K23" s="124"/>
      <c r="L23" s="65">
        <f>'пр 4'!G137+'пр 4'!G142</f>
        <v>57286535.200000003</v>
      </c>
      <c r="M23" s="65">
        <f>'пр 4'!H137+'пр 4'!H142</f>
        <v>2270000</v>
      </c>
      <c r="N23" s="79">
        <f t="shared" si="1"/>
        <v>3.9625367323663867</v>
      </c>
    </row>
    <row r="24" spans="1:14" s="12" customFormat="1" ht="43.5" customHeight="1">
      <c r="A24" s="91" t="s">
        <v>611</v>
      </c>
      <c r="B24" s="77" t="s">
        <v>1033</v>
      </c>
      <c r="C24" s="78" t="s">
        <v>925</v>
      </c>
      <c r="D24" s="91"/>
      <c r="E24" s="91"/>
      <c r="F24" s="91"/>
      <c r="G24" s="91"/>
      <c r="H24" s="91"/>
      <c r="I24" s="91"/>
      <c r="J24" s="91"/>
      <c r="K24" s="124"/>
      <c r="L24" s="65">
        <f>'пр 4'!G152</f>
        <v>1459497.8199999998</v>
      </c>
      <c r="M24" s="65">
        <f>'пр 4'!H152</f>
        <v>0</v>
      </c>
      <c r="N24" s="79">
        <f t="shared" si="1"/>
        <v>0</v>
      </c>
    </row>
    <row r="25" spans="1:14" s="12" customFormat="1" ht="57.75" customHeight="1">
      <c r="A25" s="91" t="s">
        <v>612</v>
      </c>
      <c r="B25" s="76" t="s">
        <v>1022</v>
      </c>
      <c r="C25" s="56" t="s">
        <v>396</v>
      </c>
      <c r="D25" s="91"/>
      <c r="E25" s="91"/>
      <c r="F25" s="91"/>
      <c r="G25" s="91"/>
      <c r="H25" s="91"/>
      <c r="I25" s="91"/>
      <c r="J25" s="91"/>
      <c r="K25" s="124"/>
      <c r="L25" s="79">
        <f>SUM(L26:L28)</f>
        <v>2826153</v>
      </c>
      <c r="M25" s="79">
        <f t="shared" ref="M25" si="4">SUM(M26:M28)</f>
        <v>82450.77</v>
      </c>
      <c r="N25" s="79">
        <f t="shared" si="1"/>
        <v>2.9174206067399751</v>
      </c>
    </row>
    <row r="26" spans="1:14" s="12" customFormat="1" ht="56.25" customHeight="1">
      <c r="A26" s="91" t="s">
        <v>615</v>
      </c>
      <c r="B26" s="76" t="s">
        <v>1023</v>
      </c>
      <c r="C26" s="56" t="s">
        <v>397</v>
      </c>
      <c r="D26" s="91"/>
      <c r="E26" s="91"/>
      <c r="F26" s="91"/>
      <c r="G26" s="91"/>
      <c r="H26" s="91"/>
      <c r="I26" s="91"/>
      <c r="J26" s="91"/>
      <c r="K26" s="124"/>
      <c r="L26" s="169">
        <f>'пр 4'!G32</f>
        <v>1982916</v>
      </c>
      <c r="M26" s="169">
        <f>'пр 4'!H32</f>
        <v>82450.77</v>
      </c>
      <c r="N26" s="79">
        <f t="shared" si="1"/>
        <v>4.1580566196450075</v>
      </c>
    </row>
    <row r="27" spans="1:14" s="12" customFormat="1" ht="43.5" customHeight="1">
      <c r="A27" s="91" t="s">
        <v>616</v>
      </c>
      <c r="B27" s="76" t="s">
        <v>149</v>
      </c>
      <c r="C27" s="56" t="s">
        <v>426</v>
      </c>
      <c r="D27" s="91"/>
      <c r="E27" s="91"/>
      <c r="F27" s="91"/>
      <c r="G27" s="91"/>
      <c r="H27" s="91"/>
      <c r="I27" s="91"/>
      <c r="J27" s="91"/>
      <c r="K27" s="124"/>
      <c r="L27" s="169">
        <f>'пр 4'!G167</f>
        <v>238237</v>
      </c>
      <c r="M27" s="169">
        <f>'пр 4'!H167</f>
        <v>0</v>
      </c>
      <c r="N27" s="79">
        <f t="shared" si="1"/>
        <v>0</v>
      </c>
    </row>
    <row r="28" spans="1:14" s="12" customFormat="1" ht="38.25" customHeight="1">
      <c r="A28" s="91" t="s">
        <v>617</v>
      </c>
      <c r="B28" s="76" t="s">
        <v>1035</v>
      </c>
      <c r="C28" s="56" t="s">
        <v>429</v>
      </c>
      <c r="D28" s="91"/>
      <c r="E28" s="91"/>
      <c r="F28" s="91"/>
      <c r="G28" s="91"/>
      <c r="H28" s="91"/>
      <c r="I28" s="91"/>
      <c r="J28" s="91"/>
      <c r="K28" s="124"/>
      <c r="L28" s="169">
        <f>'пр 4'!G172</f>
        <v>605000</v>
      </c>
      <c r="M28" s="169">
        <f>'пр 4'!H172</f>
        <v>0</v>
      </c>
      <c r="N28" s="79">
        <f t="shared" si="1"/>
        <v>0</v>
      </c>
    </row>
    <row r="29" spans="1:14" s="12" customFormat="1" ht="42.75" customHeight="1">
      <c r="A29" s="91" t="s">
        <v>618</v>
      </c>
      <c r="B29" s="76" t="s">
        <v>1024</v>
      </c>
      <c r="C29" s="56" t="s">
        <v>398</v>
      </c>
      <c r="D29" s="91"/>
      <c r="E29" s="91"/>
      <c r="F29" s="91"/>
      <c r="G29" s="91"/>
      <c r="H29" s="91"/>
      <c r="I29" s="91"/>
      <c r="J29" s="91"/>
      <c r="K29" s="124"/>
      <c r="L29" s="79">
        <f>SUM(L30:L33)</f>
        <v>13900062</v>
      </c>
      <c r="M29" s="79">
        <f t="shared" ref="M29" si="5">SUM(M30:M33)</f>
        <v>3081123.5100000002</v>
      </c>
      <c r="N29" s="79">
        <f t="shared" si="1"/>
        <v>22.166257315974562</v>
      </c>
    </row>
    <row r="30" spans="1:14" s="12" customFormat="1" ht="33" customHeight="1">
      <c r="A30" s="91" t="s">
        <v>619</v>
      </c>
      <c r="B30" s="76" t="s">
        <v>169</v>
      </c>
      <c r="C30" s="56" t="s">
        <v>399</v>
      </c>
      <c r="D30" s="91"/>
      <c r="E30" s="91"/>
      <c r="F30" s="91"/>
      <c r="G30" s="91"/>
      <c r="H30" s="91"/>
      <c r="I30" s="91"/>
      <c r="J30" s="91"/>
      <c r="K30" s="124"/>
      <c r="L30" s="65">
        <f>'пр 4'!G42</f>
        <v>50000</v>
      </c>
      <c r="M30" s="65">
        <f>'пр 4'!H42</f>
        <v>50000</v>
      </c>
      <c r="N30" s="79">
        <f t="shared" si="1"/>
        <v>100</v>
      </c>
    </row>
    <row r="31" spans="1:14" s="12" customFormat="1" ht="33" customHeight="1">
      <c r="A31" s="91" t="s">
        <v>620</v>
      </c>
      <c r="B31" s="76" t="s">
        <v>141</v>
      </c>
      <c r="C31" s="56" t="s">
        <v>400</v>
      </c>
      <c r="D31" s="91"/>
      <c r="E31" s="91"/>
      <c r="F31" s="91"/>
      <c r="G31" s="91"/>
      <c r="H31" s="91"/>
      <c r="I31" s="91"/>
      <c r="J31" s="91"/>
      <c r="K31" s="124"/>
      <c r="L31" s="65">
        <f>'пр 4'!G45</f>
        <v>115400</v>
      </c>
      <c r="M31" s="65">
        <f>'пр 4'!H45</f>
        <v>20771.86</v>
      </c>
      <c r="N31" s="79">
        <f t="shared" si="1"/>
        <v>17.999878682842287</v>
      </c>
    </row>
    <row r="32" spans="1:14" s="12" customFormat="1" ht="39.75" customHeight="1">
      <c r="A32" s="91" t="s">
        <v>623</v>
      </c>
      <c r="B32" s="76" t="s">
        <v>181</v>
      </c>
      <c r="C32" s="56" t="s">
        <v>401</v>
      </c>
      <c r="D32" s="91"/>
      <c r="E32" s="91"/>
      <c r="F32" s="91"/>
      <c r="G32" s="91"/>
      <c r="H32" s="91"/>
      <c r="I32" s="91"/>
      <c r="J32" s="91"/>
      <c r="K32" s="124"/>
      <c r="L32" s="65">
        <f>'пр 4'!G51</f>
        <v>5652817</v>
      </c>
      <c r="M32" s="65">
        <f>'пр 4'!H51</f>
        <v>1395566.34</v>
      </c>
      <c r="N32" s="79">
        <f t="shared" si="1"/>
        <v>24.687980169886981</v>
      </c>
    </row>
    <row r="33" spans="1:15" s="12" customFormat="1" ht="58.5" customHeight="1">
      <c r="A33" s="91" t="s">
        <v>624</v>
      </c>
      <c r="B33" s="76" t="s">
        <v>143</v>
      </c>
      <c r="C33" s="56" t="s">
        <v>403</v>
      </c>
      <c r="D33" s="91"/>
      <c r="E33" s="91"/>
      <c r="F33" s="91"/>
      <c r="G33" s="91"/>
      <c r="H33" s="91"/>
      <c r="I33" s="91"/>
      <c r="J33" s="91"/>
      <c r="K33" s="124"/>
      <c r="L33" s="65">
        <f>'пр 4'!G54+'пр 4'!G321</f>
        <v>8081845</v>
      </c>
      <c r="M33" s="65">
        <f>'пр 4'!H54+'пр 4'!H321</f>
        <v>1614785.31</v>
      </c>
      <c r="N33" s="79">
        <f t="shared" si="1"/>
        <v>19.980404350739221</v>
      </c>
    </row>
    <row r="34" spans="1:15" s="12" customFormat="1" ht="96.75" customHeight="1">
      <c r="A34" s="91" t="s">
        <v>625</v>
      </c>
      <c r="B34" s="71" t="s">
        <v>937</v>
      </c>
      <c r="C34" s="56" t="s">
        <v>405</v>
      </c>
      <c r="D34" s="91"/>
      <c r="E34" s="91"/>
      <c r="F34" s="91"/>
      <c r="G34" s="91"/>
      <c r="H34" s="91"/>
      <c r="I34" s="91"/>
      <c r="J34" s="91"/>
      <c r="K34" s="124"/>
      <c r="L34" s="79">
        <f>SUM(L35:L36)</f>
        <v>11281000</v>
      </c>
      <c r="M34" s="79">
        <f t="shared" ref="M34" si="6">SUM(M35:M36)</f>
        <v>1680501.58</v>
      </c>
      <c r="N34" s="79">
        <f t="shared" si="1"/>
        <v>14.896743019235883</v>
      </c>
    </row>
    <row r="35" spans="1:15" s="12" customFormat="1" ht="56.25" customHeight="1">
      <c r="A35" s="91" t="s">
        <v>626</v>
      </c>
      <c r="B35" s="64" t="s">
        <v>938</v>
      </c>
      <c r="C35" s="56" t="s">
        <v>406</v>
      </c>
      <c r="D35" s="91"/>
      <c r="E35" s="91"/>
      <c r="F35" s="91"/>
      <c r="G35" s="91"/>
      <c r="H35" s="91"/>
      <c r="I35" s="91"/>
      <c r="J35" s="91"/>
      <c r="K35" s="124"/>
      <c r="L35" s="65">
        <f>'пр 4'!G76+'пр 4'!G81</f>
        <v>10881000</v>
      </c>
      <c r="M35" s="65">
        <f>'пр 4'!H76+'пр 4'!H81</f>
        <v>1680501.58</v>
      </c>
      <c r="N35" s="79">
        <f t="shared" si="1"/>
        <v>15.444367061850933</v>
      </c>
    </row>
    <row r="36" spans="1:15" s="12" customFormat="1" ht="43.5" customHeight="1">
      <c r="A36" s="91" t="s">
        <v>627</v>
      </c>
      <c r="B36" s="76" t="s">
        <v>145</v>
      </c>
      <c r="C36" s="56" t="s">
        <v>409</v>
      </c>
      <c r="D36" s="91"/>
      <c r="E36" s="91"/>
      <c r="F36" s="91"/>
      <c r="G36" s="91"/>
      <c r="H36" s="91"/>
      <c r="I36" s="91"/>
      <c r="J36" s="91"/>
      <c r="K36" s="124"/>
      <c r="L36" s="65">
        <f>'пр 4'!G90</f>
        <v>400000</v>
      </c>
      <c r="M36" s="65">
        <f>'пр 4'!H90</f>
        <v>0</v>
      </c>
      <c r="N36" s="79">
        <f t="shared" si="1"/>
        <v>0</v>
      </c>
    </row>
    <row r="37" spans="1:15" s="12" customFormat="1" ht="38.25" customHeight="1">
      <c r="A37" s="91" t="s">
        <v>630</v>
      </c>
      <c r="B37" s="76" t="s">
        <v>171</v>
      </c>
      <c r="C37" s="56" t="s">
        <v>456</v>
      </c>
      <c r="D37" s="91"/>
      <c r="E37" s="91"/>
      <c r="F37" s="91"/>
      <c r="G37" s="91"/>
      <c r="H37" s="91"/>
      <c r="I37" s="91"/>
      <c r="J37" s="91"/>
      <c r="K37" s="124"/>
      <c r="L37" s="79">
        <f>SUM(L38:L43)</f>
        <v>439058075.92000002</v>
      </c>
      <c r="M37" s="79">
        <f t="shared" ref="M37" si="7">SUM(M38:M43)</f>
        <v>97727973.900000006</v>
      </c>
      <c r="N37" s="79">
        <f t="shared" si="1"/>
        <v>22.258552856640051</v>
      </c>
    </row>
    <row r="38" spans="1:15" s="12" customFormat="1" ht="35.25" customHeight="1">
      <c r="A38" s="91" t="s">
        <v>631</v>
      </c>
      <c r="B38" s="76" t="s">
        <v>111</v>
      </c>
      <c r="C38" s="56" t="s">
        <v>457</v>
      </c>
      <c r="D38" s="91"/>
      <c r="E38" s="91"/>
      <c r="F38" s="91"/>
      <c r="G38" s="91"/>
      <c r="H38" s="91"/>
      <c r="I38" s="91"/>
      <c r="J38" s="91"/>
      <c r="K38" s="124"/>
      <c r="L38" s="79">
        <f>'пр 4'!G328</f>
        <v>125685938</v>
      </c>
      <c r="M38" s="79">
        <f>'пр 4'!H328</f>
        <v>28935000</v>
      </c>
      <c r="N38" s="79">
        <f t="shared" si="1"/>
        <v>23.021668502008556</v>
      </c>
    </row>
    <row r="39" spans="1:15" s="12" customFormat="1" ht="39" customHeight="1">
      <c r="A39" s="91" t="s">
        <v>632</v>
      </c>
      <c r="B39" s="76" t="s">
        <v>249</v>
      </c>
      <c r="C39" s="56" t="s">
        <v>461</v>
      </c>
      <c r="D39" s="91"/>
      <c r="E39" s="91"/>
      <c r="F39" s="91"/>
      <c r="G39" s="91"/>
      <c r="H39" s="91"/>
      <c r="I39" s="91"/>
      <c r="J39" s="91"/>
      <c r="K39" s="124"/>
      <c r="L39" s="65">
        <f>'пр 4'!G338+'пр 4'!G372+'пр 4'!G382+'пр 4'!G418</f>
        <v>226933833</v>
      </c>
      <c r="M39" s="65">
        <f>'пр 4'!H338+'пр 4'!H372+'пр 4'!H382+'пр 4'!H418</f>
        <v>57653833.520000003</v>
      </c>
      <c r="N39" s="79">
        <f t="shared" si="1"/>
        <v>25.405569878159156</v>
      </c>
    </row>
    <row r="40" spans="1:15" s="12" customFormat="1" ht="58.5" customHeight="1">
      <c r="A40" s="91" t="s">
        <v>634</v>
      </c>
      <c r="B40" s="76" t="s">
        <v>189</v>
      </c>
      <c r="C40" s="56" t="s">
        <v>463</v>
      </c>
      <c r="D40" s="91"/>
      <c r="E40" s="91"/>
      <c r="F40" s="91"/>
      <c r="G40" s="91"/>
      <c r="H40" s="91"/>
      <c r="I40" s="91"/>
      <c r="J40" s="91"/>
      <c r="K40" s="124"/>
      <c r="L40" s="66">
        <f>'пр 4'!G375</f>
        <v>18839943</v>
      </c>
      <c r="M40" s="66">
        <f>'пр 4'!H375</f>
        <v>5035900</v>
      </c>
      <c r="N40" s="79">
        <f t="shared" si="1"/>
        <v>26.729911019369858</v>
      </c>
    </row>
    <row r="41" spans="1:15" s="12" customFormat="1" ht="48.75" customHeight="1">
      <c r="A41" s="91" t="s">
        <v>635</v>
      </c>
      <c r="B41" s="76" t="s">
        <v>155</v>
      </c>
      <c r="C41" s="56" t="s">
        <v>460</v>
      </c>
      <c r="D41" s="91"/>
      <c r="E41" s="91"/>
      <c r="F41" s="91"/>
      <c r="G41" s="91"/>
      <c r="H41" s="91"/>
      <c r="I41" s="91"/>
      <c r="J41" s="91"/>
      <c r="K41" s="124"/>
      <c r="L41" s="79">
        <f>'пр 4'!G386</f>
        <v>16741693</v>
      </c>
      <c r="M41" s="79">
        <f>'пр 4'!H386</f>
        <v>2330945</v>
      </c>
      <c r="N41" s="79">
        <f t="shared" si="1"/>
        <v>13.922994526300297</v>
      </c>
      <c r="O41" s="127"/>
    </row>
    <row r="42" spans="1:15" s="12" customFormat="1" ht="47.25" customHeight="1">
      <c r="A42" s="91" t="s">
        <v>636</v>
      </c>
      <c r="B42" s="76" t="s">
        <v>923</v>
      </c>
      <c r="C42" s="56" t="s">
        <v>465</v>
      </c>
      <c r="D42" s="91"/>
      <c r="E42" s="91"/>
      <c r="F42" s="91"/>
      <c r="G42" s="91"/>
      <c r="H42" s="91"/>
      <c r="I42" s="91"/>
      <c r="J42" s="91"/>
      <c r="K42" s="124"/>
      <c r="L42" s="79">
        <f>'пр 4'!G367</f>
        <v>28702230</v>
      </c>
      <c r="M42" s="79">
        <f>'пр 4'!H367</f>
        <v>0</v>
      </c>
      <c r="N42" s="79">
        <f t="shared" si="1"/>
        <v>0</v>
      </c>
    </row>
    <row r="43" spans="1:15" s="12" customFormat="1" ht="50.25" customHeight="1">
      <c r="A43" s="91" t="s">
        <v>637</v>
      </c>
      <c r="B43" s="76" t="s">
        <v>184</v>
      </c>
      <c r="C43" s="56" t="s">
        <v>182</v>
      </c>
      <c r="D43" s="91"/>
      <c r="E43" s="91"/>
      <c r="F43" s="91"/>
      <c r="G43" s="91"/>
      <c r="H43" s="91"/>
      <c r="I43" s="91"/>
      <c r="J43" s="91"/>
      <c r="K43" s="124"/>
      <c r="L43" s="79">
        <f>'пр 4'!G402</f>
        <v>22154438.920000002</v>
      </c>
      <c r="M43" s="79">
        <f>'пр 4'!H402</f>
        <v>3772295.38</v>
      </c>
      <c r="N43" s="79">
        <f t="shared" si="1"/>
        <v>17.027266606127164</v>
      </c>
    </row>
    <row r="44" spans="1:15" s="12" customFormat="1" ht="40.5" customHeight="1">
      <c r="A44" s="91" t="s">
        <v>638</v>
      </c>
      <c r="B44" s="76" t="s">
        <v>217</v>
      </c>
      <c r="C44" s="56" t="s">
        <v>466</v>
      </c>
      <c r="D44" s="91"/>
      <c r="E44" s="91"/>
      <c r="F44" s="91"/>
      <c r="G44" s="91"/>
      <c r="H44" s="91"/>
      <c r="I44" s="91"/>
      <c r="J44" s="91"/>
      <c r="K44" s="124"/>
      <c r="L44" s="79">
        <f>SUM(L45:L48)</f>
        <v>62295900</v>
      </c>
      <c r="M44" s="79">
        <f t="shared" ref="M44" si="8">SUM(M45:M48)</f>
        <v>14761093.630000001</v>
      </c>
      <c r="N44" s="79">
        <f t="shared" si="1"/>
        <v>23.695128620021542</v>
      </c>
    </row>
    <row r="45" spans="1:15" s="12" customFormat="1" ht="33" customHeight="1">
      <c r="A45" s="91" t="s">
        <v>639</v>
      </c>
      <c r="B45" s="76" t="s">
        <v>172</v>
      </c>
      <c r="C45" s="56" t="s">
        <v>467</v>
      </c>
      <c r="D45" s="91"/>
      <c r="E45" s="91"/>
      <c r="F45" s="91"/>
      <c r="G45" s="91"/>
      <c r="H45" s="91"/>
      <c r="I45" s="91"/>
      <c r="J45" s="91"/>
      <c r="K45" s="124"/>
      <c r="L45" s="65">
        <f>'пр 4'!G426</f>
        <v>34459489</v>
      </c>
      <c r="M45" s="65">
        <f>'пр 4'!H426</f>
        <v>8446000</v>
      </c>
      <c r="N45" s="79">
        <f t="shared" si="1"/>
        <v>24.509939773047709</v>
      </c>
    </row>
    <row r="46" spans="1:15" s="12" customFormat="1" ht="27" customHeight="1">
      <c r="A46" s="91" t="s">
        <v>640</v>
      </c>
      <c r="B46" s="76" t="s">
        <v>173</v>
      </c>
      <c r="C46" s="56" t="s">
        <v>469</v>
      </c>
      <c r="D46" s="91"/>
      <c r="E46" s="91"/>
      <c r="F46" s="91"/>
      <c r="G46" s="91"/>
      <c r="H46" s="91"/>
      <c r="I46" s="91"/>
      <c r="J46" s="91"/>
      <c r="K46" s="124"/>
      <c r="L46" s="65">
        <f>'пр 4'!G428</f>
        <v>7983446</v>
      </c>
      <c r="M46" s="65">
        <f>'пр 4'!H428</f>
        <v>1831600</v>
      </c>
      <c r="N46" s="79">
        <f t="shared" si="1"/>
        <v>22.942473713732138</v>
      </c>
    </row>
    <row r="47" spans="1:15" s="12" customFormat="1" ht="32.25" customHeight="1">
      <c r="A47" s="91" t="s">
        <v>641</v>
      </c>
      <c r="B47" s="76" t="s">
        <v>174</v>
      </c>
      <c r="C47" s="56" t="s">
        <v>471</v>
      </c>
      <c r="D47" s="91"/>
      <c r="E47" s="91"/>
      <c r="F47" s="91"/>
      <c r="G47" s="91"/>
      <c r="H47" s="91"/>
      <c r="I47" s="91"/>
      <c r="J47" s="91"/>
      <c r="K47" s="124"/>
      <c r="L47" s="65">
        <f>'пр 4'!G433</f>
        <v>16618360</v>
      </c>
      <c r="M47" s="65">
        <f>'пр 4'!H433</f>
        <v>3863000</v>
      </c>
      <c r="N47" s="79">
        <f t="shared" si="1"/>
        <v>23.245374393141081</v>
      </c>
    </row>
    <row r="48" spans="1:15" s="12" customFormat="1" ht="51.75" customHeight="1">
      <c r="A48" s="91" t="s">
        <v>644</v>
      </c>
      <c r="B48" s="76" t="s">
        <v>218</v>
      </c>
      <c r="C48" s="56" t="s">
        <v>472</v>
      </c>
      <c r="D48" s="91"/>
      <c r="E48" s="91"/>
      <c r="F48" s="91"/>
      <c r="G48" s="91"/>
      <c r="H48" s="91"/>
      <c r="I48" s="91"/>
      <c r="J48" s="91"/>
      <c r="K48" s="124"/>
      <c r="L48" s="65">
        <f>'пр 4'!G442+'пр 4'!G447</f>
        <v>3234605</v>
      </c>
      <c r="M48" s="65">
        <f>'пр 4'!H442+'пр 4'!H447</f>
        <v>620493.63</v>
      </c>
      <c r="N48" s="79">
        <f t="shared" si="1"/>
        <v>19.182979992920309</v>
      </c>
    </row>
    <row r="49" spans="1:14" s="12" customFormat="1" ht="55.5" customHeight="1">
      <c r="A49" s="91" t="s">
        <v>645</v>
      </c>
      <c r="B49" s="76" t="s">
        <v>1042</v>
      </c>
      <c r="C49" s="56" t="s">
        <v>473</v>
      </c>
      <c r="D49" s="91"/>
      <c r="E49" s="91"/>
      <c r="F49" s="91"/>
      <c r="G49" s="91"/>
      <c r="H49" s="91"/>
      <c r="I49" s="91"/>
      <c r="J49" s="91"/>
      <c r="K49" s="124"/>
      <c r="L49" s="79">
        <f>SUM(L50:L55)</f>
        <v>48556603</v>
      </c>
      <c r="M49" s="79">
        <f t="shared" ref="M49" si="9">SUM(M50:M55)</f>
        <v>8226401.3600000003</v>
      </c>
      <c r="N49" s="79">
        <f t="shared" si="1"/>
        <v>16.941879892215688</v>
      </c>
    </row>
    <row r="50" spans="1:14" s="12" customFormat="1" ht="35.25" customHeight="1">
      <c r="A50" s="91" t="s">
        <v>647</v>
      </c>
      <c r="B50" s="76" t="s">
        <v>178</v>
      </c>
      <c r="C50" s="56" t="s">
        <v>482</v>
      </c>
      <c r="D50" s="91"/>
      <c r="E50" s="91"/>
      <c r="F50" s="91"/>
      <c r="G50" s="91"/>
      <c r="H50" s="91"/>
      <c r="I50" s="91"/>
      <c r="J50" s="91"/>
      <c r="K50" s="124"/>
      <c r="L50" s="65">
        <f>'пр 4'!G506</f>
        <v>24203743</v>
      </c>
      <c r="M50" s="65">
        <f>'пр 4'!H506</f>
        <v>2100000</v>
      </c>
      <c r="N50" s="79">
        <f t="shared" si="1"/>
        <v>8.6763439853083888</v>
      </c>
    </row>
    <row r="51" spans="1:14" s="12" customFormat="1" ht="39" customHeight="1">
      <c r="A51" s="91" t="s">
        <v>650</v>
      </c>
      <c r="B51" s="76" t="s">
        <v>183</v>
      </c>
      <c r="C51" s="56" t="s">
        <v>474</v>
      </c>
      <c r="D51" s="91"/>
      <c r="E51" s="91"/>
      <c r="F51" s="91"/>
      <c r="G51" s="91"/>
      <c r="H51" s="91"/>
      <c r="I51" s="91"/>
      <c r="J51" s="91"/>
      <c r="K51" s="124"/>
      <c r="L51" s="79">
        <f>'пр 4'!G480+'пр 4'!G485</f>
        <v>21045203</v>
      </c>
      <c r="M51" s="79">
        <f>'пр 4'!H480+'пр 4'!H485</f>
        <v>5397400</v>
      </c>
      <c r="N51" s="79">
        <f t="shared" si="1"/>
        <v>25.646699630314806</v>
      </c>
    </row>
    <row r="52" spans="1:14" s="12" customFormat="1" ht="36.75" customHeight="1">
      <c r="A52" s="91" t="s">
        <v>653</v>
      </c>
      <c r="B52" s="76" t="s">
        <v>177</v>
      </c>
      <c r="C52" s="56" t="s">
        <v>475</v>
      </c>
      <c r="D52" s="91"/>
      <c r="E52" s="91"/>
      <c r="F52" s="91"/>
      <c r="G52" s="91"/>
      <c r="H52" s="91"/>
      <c r="I52" s="91"/>
      <c r="J52" s="91"/>
      <c r="K52" s="124"/>
      <c r="L52" s="79">
        <f>'пр 4'!G490</f>
        <v>31000</v>
      </c>
      <c r="M52" s="79">
        <f>'пр 4'!H490</f>
        <v>0</v>
      </c>
      <c r="N52" s="79">
        <f t="shared" si="1"/>
        <v>0</v>
      </c>
    </row>
    <row r="53" spans="1:14" s="12" customFormat="1" ht="77.25" customHeight="1">
      <c r="A53" s="91" t="s">
        <v>654</v>
      </c>
      <c r="B53" s="76" t="s">
        <v>1044</v>
      </c>
      <c r="C53" s="56" t="s">
        <v>476</v>
      </c>
      <c r="D53" s="91"/>
      <c r="E53" s="91"/>
      <c r="F53" s="91"/>
      <c r="G53" s="91"/>
      <c r="H53" s="91"/>
      <c r="I53" s="91"/>
      <c r="J53" s="91"/>
      <c r="K53" s="124"/>
      <c r="L53" s="79">
        <f>'пр 4'!G515</f>
        <v>3176657</v>
      </c>
      <c r="M53" s="79">
        <f>'пр 4'!H515</f>
        <v>713431.3600000001</v>
      </c>
      <c r="N53" s="79">
        <f t="shared" si="1"/>
        <v>22.458558163503334</v>
      </c>
    </row>
    <row r="54" spans="1:14" s="12" customFormat="1" ht="42.75" customHeight="1">
      <c r="A54" s="91" t="s">
        <v>655</v>
      </c>
      <c r="B54" s="77" t="s">
        <v>516</v>
      </c>
      <c r="C54" s="56" t="s">
        <v>515</v>
      </c>
      <c r="D54" s="91"/>
      <c r="E54" s="91"/>
      <c r="F54" s="91"/>
      <c r="G54" s="91"/>
      <c r="H54" s="91"/>
      <c r="I54" s="91"/>
      <c r="J54" s="91"/>
      <c r="K54" s="124"/>
      <c r="L54" s="79">
        <f>'пр 4'!G493</f>
        <v>55000</v>
      </c>
      <c r="M54" s="79">
        <f>'пр 4'!H493</f>
        <v>15570</v>
      </c>
      <c r="N54" s="79">
        <f t="shared" si="1"/>
        <v>28.309090909090912</v>
      </c>
    </row>
    <row r="55" spans="1:14" s="12" customFormat="1" ht="42.75" customHeight="1">
      <c r="A55" s="91" t="s">
        <v>657</v>
      </c>
      <c r="B55" s="68" t="s">
        <v>954</v>
      </c>
      <c r="C55" s="56" t="s">
        <v>955</v>
      </c>
      <c r="D55" s="91"/>
      <c r="E55" s="91"/>
      <c r="F55" s="91"/>
      <c r="G55" s="91"/>
      <c r="H55" s="91"/>
      <c r="I55" s="91"/>
      <c r="J55" s="91"/>
      <c r="K55" s="124"/>
      <c r="L55" s="79">
        <f>'пр 4'!G500</f>
        <v>45000</v>
      </c>
      <c r="M55" s="79">
        <f>'пр 4'!H500</f>
        <v>0</v>
      </c>
      <c r="N55" s="79">
        <f t="shared" si="1"/>
        <v>0</v>
      </c>
    </row>
    <row r="56" spans="1:14" s="12" customFormat="1" ht="43.5" customHeight="1">
      <c r="A56" s="91" t="s">
        <v>658</v>
      </c>
      <c r="B56" s="76" t="s">
        <v>221</v>
      </c>
      <c r="C56" s="56" t="s">
        <v>477</v>
      </c>
      <c r="D56" s="91"/>
      <c r="E56" s="91"/>
      <c r="F56" s="91"/>
      <c r="G56" s="91"/>
      <c r="H56" s="91"/>
      <c r="I56" s="91"/>
      <c r="J56" s="91"/>
      <c r="K56" s="124"/>
      <c r="L56" s="79">
        <f>L57+L58</f>
        <v>7391224</v>
      </c>
      <c r="M56" s="79">
        <f t="shared" ref="M56" si="10">M57+M58</f>
        <v>1363315.48</v>
      </c>
      <c r="N56" s="79">
        <f t="shared" si="1"/>
        <v>18.4450570027373</v>
      </c>
    </row>
    <row r="57" spans="1:14" s="12" customFormat="1" ht="27" customHeight="1">
      <c r="A57" s="91" t="s">
        <v>659</v>
      </c>
      <c r="B57" s="76" t="s">
        <v>175</v>
      </c>
      <c r="C57" s="56" t="s">
        <v>480</v>
      </c>
      <c r="D57" s="91"/>
      <c r="E57" s="91"/>
      <c r="F57" s="91"/>
      <c r="G57" s="91"/>
      <c r="H57" s="91"/>
      <c r="I57" s="91"/>
      <c r="J57" s="91"/>
      <c r="K57" s="124"/>
      <c r="L57" s="79">
        <f>'пр 4'!G537</f>
        <v>603100</v>
      </c>
      <c r="M57" s="79">
        <f>'пр 4'!H537</f>
        <v>201</v>
      </c>
      <c r="N57" s="79">
        <f t="shared" si="1"/>
        <v>3.3327806333941307E-2</v>
      </c>
    </row>
    <row r="58" spans="1:14" s="12" customFormat="1" ht="83.25" customHeight="1">
      <c r="A58" s="91" t="s">
        <v>660</v>
      </c>
      <c r="B58" s="76" t="s">
        <v>222</v>
      </c>
      <c r="C58" s="56" t="s">
        <v>478</v>
      </c>
      <c r="D58" s="91"/>
      <c r="E58" s="91"/>
      <c r="F58" s="91"/>
      <c r="G58" s="91"/>
      <c r="H58" s="91"/>
      <c r="I58" s="91"/>
      <c r="J58" s="91"/>
      <c r="K58" s="124"/>
      <c r="L58" s="79">
        <f>'пр 4'!G530</f>
        <v>6788124</v>
      </c>
      <c r="M58" s="79">
        <f>'пр 4'!H530</f>
        <v>1363114.48</v>
      </c>
      <c r="N58" s="79">
        <f t="shared" si="1"/>
        <v>20.080871828505195</v>
      </c>
    </row>
    <row r="59" spans="1:14" s="12" customFormat="1" ht="41.25" customHeight="1">
      <c r="A59" s="91" t="s">
        <v>661</v>
      </c>
      <c r="B59" s="76" t="s">
        <v>1034</v>
      </c>
      <c r="C59" s="56" t="s">
        <v>423</v>
      </c>
      <c r="D59" s="91"/>
      <c r="E59" s="91"/>
      <c r="F59" s="91"/>
      <c r="G59" s="91"/>
      <c r="H59" s="91"/>
      <c r="I59" s="91"/>
      <c r="J59" s="91"/>
      <c r="K59" s="124"/>
      <c r="L59" s="79">
        <f>L60+L61</f>
        <v>659000</v>
      </c>
      <c r="M59" s="79">
        <f t="shared" ref="M59" si="11">M60+M61</f>
        <v>88329.3</v>
      </c>
      <c r="N59" s="79">
        <f t="shared" si="1"/>
        <v>13.403535660091048</v>
      </c>
    </row>
    <row r="60" spans="1:14" s="12" customFormat="1" ht="38.25" customHeight="1">
      <c r="A60" s="91" t="s">
        <v>662</v>
      </c>
      <c r="B60" s="76" t="s">
        <v>147</v>
      </c>
      <c r="C60" s="56" t="s">
        <v>424</v>
      </c>
      <c r="D60" s="91"/>
      <c r="E60" s="91"/>
      <c r="F60" s="91"/>
      <c r="G60" s="91"/>
      <c r="H60" s="91"/>
      <c r="I60" s="91"/>
      <c r="J60" s="91"/>
      <c r="K60" s="124"/>
      <c r="L60" s="169">
        <f>'пр 4'!G159</f>
        <v>259000</v>
      </c>
      <c r="M60" s="169">
        <f>'пр 4'!H159</f>
        <v>88329.3</v>
      </c>
      <c r="N60" s="79">
        <f t="shared" si="1"/>
        <v>34.103976833976837</v>
      </c>
    </row>
    <row r="61" spans="1:14" s="12" customFormat="1" ht="48" customHeight="1">
      <c r="A61" s="91" t="s">
        <v>664</v>
      </c>
      <c r="B61" s="77" t="s">
        <v>876</v>
      </c>
      <c r="C61" s="56" t="s">
        <v>425</v>
      </c>
      <c r="D61" s="91"/>
      <c r="E61" s="91"/>
      <c r="F61" s="91"/>
      <c r="G61" s="91"/>
      <c r="H61" s="91"/>
      <c r="I61" s="91"/>
      <c r="J61" s="91"/>
      <c r="K61" s="124"/>
      <c r="L61" s="169">
        <f>'пр 4'!G162</f>
        <v>400000</v>
      </c>
      <c r="M61" s="169">
        <f>'пр 4'!H162</f>
        <v>0</v>
      </c>
      <c r="N61" s="79">
        <f t="shared" si="1"/>
        <v>0</v>
      </c>
    </row>
    <row r="62" spans="1:14" s="12" customFormat="1" ht="56.25" customHeight="1">
      <c r="A62" s="91" t="s">
        <v>665</v>
      </c>
      <c r="B62" s="76" t="s">
        <v>1028</v>
      </c>
      <c r="C62" s="56" t="s">
        <v>417</v>
      </c>
      <c r="D62" s="91"/>
      <c r="E62" s="91"/>
      <c r="F62" s="91"/>
      <c r="G62" s="91"/>
      <c r="H62" s="91"/>
      <c r="I62" s="91"/>
      <c r="J62" s="91"/>
      <c r="K62" s="124"/>
      <c r="L62" s="79">
        <f>SUM(L63:L65)</f>
        <v>3523000</v>
      </c>
      <c r="M62" s="79">
        <f t="shared" ref="M62" si="12">SUM(M63:M65)</f>
        <v>546629.42000000004</v>
      </c>
      <c r="N62" s="79">
        <f t="shared" si="1"/>
        <v>15.516021004825435</v>
      </c>
    </row>
    <row r="63" spans="1:14" s="12" customFormat="1" ht="37.5" customHeight="1">
      <c r="A63" s="91" t="s">
        <v>666</v>
      </c>
      <c r="B63" s="76" t="s">
        <v>150</v>
      </c>
      <c r="C63" s="56" t="s">
        <v>443</v>
      </c>
      <c r="D63" s="91"/>
      <c r="E63" s="91"/>
      <c r="F63" s="91"/>
      <c r="G63" s="91"/>
      <c r="H63" s="91"/>
      <c r="I63" s="91"/>
      <c r="J63" s="91"/>
      <c r="K63" s="124"/>
      <c r="L63" s="65">
        <f>'пр 4'!G254</f>
        <v>1440000</v>
      </c>
      <c r="M63" s="65">
        <f>'пр 4'!H254</f>
        <v>300000</v>
      </c>
      <c r="N63" s="79">
        <f t="shared" si="1"/>
        <v>20.833333333333336</v>
      </c>
    </row>
    <row r="64" spans="1:14" s="12" customFormat="1" ht="39.75" customHeight="1">
      <c r="A64" s="91" t="s">
        <v>667</v>
      </c>
      <c r="B64" s="151" t="s">
        <v>1027</v>
      </c>
      <c r="C64" s="56" t="s">
        <v>418</v>
      </c>
      <c r="D64" s="91"/>
      <c r="E64" s="91"/>
      <c r="F64" s="91"/>
      <c r="G64" s="91"/>
      <c r="H64" s="91"/>
      <c r="I64" s="91"/>
      <c r="J64" s="91"/>
      <c r="K64" s="124"/>
      <c r="L64" s="65">
        <f>'пр 4'!G125</f>
        <v>1924000</v>
      </c>
      <c r="M64" s="65">
        <f>'пр 4'!H125</f>
        <v>246629.42</v>
      </c>
      <c r="N64" s="79">
        <f t="shared" si="1"/>
        <v>12.818576923076924</v>
      </c>
    </row>
    <row r="65" spans="1:14" s="12" customFormat="1" ht="49.5" customHeight="1">
      <c r="A65" s="91" t="s">
        <v>668</v>
      </c>
      <c r="B65" s="76" t="s">
        <v>170</v>
      </c>
      <c r="C65" s="56" t="s">
        <v>519</v>
      </c>
      <c r="D65" s="91"/>
      <c r="E65" s="91"/>
      <c r="F65" s="91"/>
      <c r="G65" s="91"/>
      <c r="H65" s="91"/>
      <c r="I65" s="91"/>
      <c r="J65" s="91"/>
      <c r="K65" s="124"/>
      <c r="L65" s="65">
        <f>'пр 4'!G132</f>
        <v>159000</v>
      </c>
      <c r="M65" s="65">
        <f>'пр 4'!H132</f>
        <v>0</v>
      </c>
      <c r="N65" s="79">
        <f t="shared" si="1"/>
        <v>0</v>
      </c>
    </row>
    <row r="66" spans="1:14" s="12" customFormat="1" ht="63" customHeight="1">
      <c r="A66" s="91" t="s">
        <v>669</v>
      </c>
      <c r="B66" s="76" t="s">
        <v>1025</v>
      </c>
      <c r="C66" s="56" t="s">
        <v>414</v>
      </c>
      <c r="D66" s="91"/>
      <c r="E66" s="91"/>
      <c r="F66" s="91"/>
      <c r="G66" s="91"/>
      <c r="H66" s="91"/>
      <c r="I66" s="91"/>
      <c r="J66" s="91"/>
      <c r="K66" s="124"/>
      <c r="L66" s="169">
        <f>'пр 4'!G115+'пр 4'!G177</f>
        <v>236000</v>
      </c>
      <c r="M66" s="169">
        <f>'пр 4'!H115+'пр 4'!H177</f>
        <v>0</v>
      </c>
      <c r="N66" s="79">
        <f t="shared" si="1"/>
        <v>0</v>
      </c>
    </row>
    <row r="67" spans="1:14" s="12" customFormat="1" ht="117.75" customHeight="1">
      <c r="A67" s="91" t="s">
        <v>670</v>
      </c>
      <c r="B67" s="64" t="s">
        <v>223</v>
      </c>
      <c r="C67" s="56" t="s">
        <v>413</v>
      </c>
      <c r="D67" s="128"/>
      <c r="E67" s="128"/>
      <c r="F67" s="128"/>
      <c r="G67" s="128"/>
      <c r="H67" s="128"/>
      <c r="I67" s="128"/>
      <c r="J67" s="128"/>
      <c r="K67" s="129"/>
      <c r="L67" s="169">
        <f>L68</f>
        <v>445000</v>
      </c>
      <c r="M67" s="169">
        <f t="shared" ref="M67" si="13">M68</f>
        <v>439372.52</v>
      </c>
      <c r="N67" s="79">
        <f t="shared" si="1"/>
        <v>98.735397752808993</v>
      </c>
    </row>
    <row r="68" spans="1:14" s="12" customFormat="1" ht="52.5" customHeight="1">
      <c r="A68" s="91" t="s">
        <v>672</v>
      </c>
      <c r="B68" s="64" t="s">
        <v>213</v>
      </c>
      <c r="C68" s="63" t="s">
        <v>212</v>
      </c>
      <c r="D68" s="128"/>
      <c r="E68" s="128"/>
      <c r="F68" s="128"/>
      <c r="G68" s="128"/>
      <c r="H68" s="128"/>
      <c r="I68" s="128"/>
      <c r="J68" s="128"/>
      <c r="K68" s="129"/>
      <c r="L68" s="169">
        <f>'пр 4'!G108</f>
        <v>445000</v>
      </c>
      <c r="M68" s="169">
        <f>'пр 4'!H108</f>
        <v>439372.52</v>
      </c>
      <c r="N68" s="79">
        <f t="shared" si="1"/>
        <v>98.735397752808993</v>
      </c>
    </row>
    <row r="69" spans="1:14" s="12" customFormat="1" ht="50.25" customHeight="1">
      <c r="A69" s="91" t="s">
        <v>673</v>
      </c>
      <c r="B69" s="64" t="s">
        <v>910</v>
      </c>
      <c r="C69" s="130" t="s">
        <v>485</v>
      </c>
      <c r="D69" s="128"/>
      <c r="E69" s="128"/>
      <c r="F69" s="128"/>
      <c r="G69" s="128"/>
      <c r="H69" s="128"/>
      <c r="I69" s="128"/>
      <c r="J69" s="128"/>
      <c r="K69" s="129"/>
      <c r="L69" s="169">
        <f>'пр 4'!G309</f>
        <v>80000</v>
      </c>
      <c r="M69" s="169">
        <f>'пр 4'!H309</f>
        <v>33000</v>
      </c>
      <c r="N69" s="79">
        <f t="shared" si="1"/>
        <v>41.25</v>
      </c>
    </row>
    <row r="70" spans="1:14" s="12" customFormat="1" ht="68.25" customHeight="1">
      <c r="A70" s="91" t="s">
        <v>675</v>
      </c>
      <c r="B70" s="68" t="s">
        <v>928</v>
      </c>
      <c r="C70" s="63" t="s">
        <v>929</v>
      </c>
      <c r="D70" s="128"/>
      <c r="E70" s="128"/>
      <c r="F70" s="128"/>
      <c r="G70" s="128"/>
      <c r="H70" s="128"/>
      <c r="I70" s="128"/>
      <c r="J70" s="128"/>
      <c r="K70" s="129"/>
      <c r="L70" s="169">
        <f>'пр 4'!G292</f>
        <v>746910</v>
      </c>
      <c r="M70" s="169">
        <f>'пр 4'!H292</f>
        <v>445982.39999999997</v>
      </c>
      <c r="N70" s="79">
        <f t="shared" si="1"/>
        <v>59.710326545366911</v>
      </c>
    </row>
    <row r="71" spans="1:14" s="12" customFormat="1" ht="68.25" customHeight="1">
      <c r="A71" s="91" t="s">
        <v>676</v>
      </c>
      <c r="B71" s="68" t="s">
        <v>1070</v>
      </c>
      <c r="C71" s="63" t="s">
        <v>1071</v>
      </c>
      <c r="D71" s="128"/>
      <c r="E71" s="128"/>
      <c r="F71" s="128"/>
      <c r="G71" s="128"/>
      <c r="H71" s="128"/>
      <c r="I71" s="128"/>
      <c r="J71" s="128"/>
      <c r="K71" s="129"/>
      <c r="L71" s="169">
        <f>L72</f>
        <v>1039192</v>
      </c>
      <c r="M71" s="169">
        <f>M72</f>
        <v>0</v>
      </c>
      <c r="N71" s="79">
        <f t="shared" si="1"/>
        <v>0</v>
      </c>
    </row>
    <row r="72" spans="1:14" s="12" customFormat="1" ht="41.25" customHeight="1">
      <c r="A72" s="91" t="s">
        <v>963</v>
      </c>
      <c r="B72" s="68" t="s">
        <v>1072</v>
      </c>
      <c r="C72" s="63" t="s">
        <v>1073</v>
      </c>
      <c r="D72" s="128"/>
      <c r="E72" s="128"/>
      <c r="F72" s="128"/>
      <c r="G72" s="128"/>
      <c r="H72" s="128"/>
      <c r="I72" s="128"/>
      <c r="J72" s="128"/>
      <c r="K72" s="129"/>
      <c r="L72" s="169">
        <f>'пр 4'!G239</f>
        <v>1039192</v>
      </c>
      <c r="M72" s="169">
        <f>'пр 4'!H239</f>
        <v>0</v>
      </c>
      <c r="N72" s="79">
        <f t="shared" si="1"/>
        <v>0</v>
      </c>
    </row>
    <row r="73" spans="1:14" s="9" customFormat="1" ht="24.75" customHeight="1">
      <c r="A73" s="91" t="s">
        <v>677</v>
      </c>
      <c r="B73" s="131" t="s">
        <v>553</v>
      </c>
      <c r="C73" s="132"/>
      <c r="D73" s="133"/>
      <c r="E73" s="133"/>
      <c r="F73" s="133"/>
      <c r="G73" s="133"/>
      <c r="H73" s="133"/>
      <c r="I73" s="133"/>
      <c r="J73" s="133"/>
      <c r="K73" s="134">
        <f>SUM(K11:K66)</f>
        <v>0</v>
      </c>
      <c r="L73" s="62">
        <f>L11+L12+L15+L22+L25+L29+L34+L37+L44+L49+L56+L59+L62+L66+L67+L69+L70+L71</f>
        <v>714944487.10000002</v>
      </c>
      <c r="M73" s="62">
        <f t="shared" ref="M73" si="14">M11+M12+M15+M22+M25+M29+M34+M37+M44+M49+M56+M59+M62+M66+M67+M69+M70+M71</f>
        <v>139989047.29000002</v>
      </c>
      <c r="N73" s="180">
        <f t="shared" si="1"/>
        <v>19.580407963957015</v>
      </c>
    </row>
    <row r="74" spans="1:14" s="12" customFormat="1" ht="12.75" hidden="1" customHeight="1">
      <c r="A74" s="135" t="s">
        <v>673</v>
      </c>
      <c r="B74" s="22" t="s">
        <v>877</v>
      </c>
      <c r="C74" s="136" t="s">
        <v>864</v>
      </c>
      <c r="D74" s="136" t="s">
        <v>865</v>
      </c>
      <c r="E74" s="136" t="s">
        <v>866</v>
      </c>
      <c r="F74" s="136" t="s">
        <v>867</v>
      </c>
      <c r="G74" s="136" t="s">
        <v>868</v>
      </c>
      <c r="H74" s="136" t="s">
        <v>869</v>
      </c>
      <c r="I74" s="136" t="s">
        <v>870</v>
      </c>
      <c r="J74" s="136" t="s">
        <v>871</v>
      </c>
      <c r="K74" s="137" t="s">
        <v>878</v>
      </c>
      <c r="L74" s="138">
        <f>SUM(L11:L73)</f>
        <v>2143729551.3000002</v>
      </c>
      <c r="N74" s="125">
        <f t="shared" ref="N74" si="15">M74/L74</f>
        <v>0</v>
      </c>
    </row>
    <row r="75" spans="1:14" ht="24" customHeight="1">
      <c r="L75" s="139"/>
    </row>
    <row r="76" spans="1:14" ht="17.25" customHeight="1">
      <c r="L76" s="19"/>
    </row>
    <row r="77" spans="1:14" ht="16.5" customHeight="1">
      <c r="K77" s="140"/>
      <c r="L77" s="19"/>
    </row>
    <row r="78" spans="1:14">
      <c r="L78" s="141"/>
    </row>
    <row r="79" spans="1:14">
      <c r="L79" s="19"/>
    </row>
    <row r="80" spans="1:14">
      <c r="L80" s="26"/>
    </row>
    <row r="81" spans="12:12">
      <c r="L81" s="142"/>
    </row>
    <row r="82" spans="12:12" ht="13.5" customHeight="1"/>
  </sheetData>
  <mergeCells count="7">
    <mergeCell ref="L3:N3"/>
    <mergeCell ref="L4:N4"/>
    <mergeCell ref="A6:N6"/>
    <mergeCell ref="A8:A9"/>
    <mergeCell ref="B8:B9"/>
    <mergeCell ref="C8:C9"/>
    <mergeCell ref="L8:N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OrgOG</cp:lastModifiedBy>
  <cp:lastPrinted>2023-04-25T12:38:28Z</cp:lastPrinted>
  <dcterms:created xsi:type="dcterms:W3CDTF">2015-02-11T09:59:31Z</dcterms:created>
  <dcterms:modified xsi:type="dcterms:W3CDTF">2023-04-26T12:22:51Z</dcterms:modified>
</cp:coreProperties>
</file>