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<sst xmlns="http://schemas.openxmlformats.org/spreadsheetml/2006/main" count="85" uniqueCount="59">
  <si>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«Общегосударственные вопросы»;«Общегосударственные вопросы»</t>
  </si>
  <si>
    <t>ПЛАН МЕРОПРИЯТИЙ</t>
  </si>
  <si>
    <t>по выполнению муниципальной программы</t>
  </si>
  <si>
    <t>(руб.)</t>
  </si>
  <si>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</si>
  <si>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</si>
  <si>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</t>
  </si>
  <si>
    <t>Номер строки целевого показателя, на достижение которого направлено мероприятие</t>
  </si>
  <si>
    <t>всего</t>
  </si>
  <si>
    <t>первый год                                       2014</t>
  </si>
  <si>
    <t>второй год                                 2015</t>
  </si>
  <si>
    <t>третий год                                         2016</t>
  </si>
  <si>
    <t>четвёртый год                                    2017</t>
  </si>
  <si>
    <t>пятый год                                        2018</t>
  </si>
  <si>
    <t>шестой год                                   2019</t>
  </si>
  <si>
    <t>седьмой год                                  2020</t>
  </si>
  <si>
    <t xml:space="preserve"> восьмой год                               2021</t>
  </si>
  <si>
    <t xml:space="preserve"> девятый год                               2022</t>
  </si>
  <si>
    <t xml:space="preserve"> десятый год                               2023</t>
  </si>
  <si>
    <t xml:space="preserve"> одиннадцатый             год                    2024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</si>
  <si>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</si>
  <si>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</si>
  <si>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</si>
  <si>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</si>
  <si>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</si>
  <si>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</si>
  <si>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</si>
  <si>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</si>
  <si>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</si>
  <si>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</si>
  <si>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ВСЕГО ПО МУНИЦИПАЛЬНОЙ ПРОГРАММЕ, В ТОМ ЧИСЛЕ:</t>
  </si>
  <si>
    <t>областной бюджет</t>
  </si>
  <si>
    <t>местный бюджет</t>
  </si>
  <si>
    <t>Прочие нужды</t>
  </si>
  <si>
    <t>Подпрограмма 1. Обеспечение иных расходных полномочий</t>
  </si>
  <si>
    <t>Всего по направлению «Прочие нужды», в том числе:</t>
  </si>
  <si>
    <t xml:space="preserve">Мероприятие 1. Уплата членских взносов  ассоциации «Совет муниципальных образований»                  </t>
  </si>
  <si>
    <t>1.1.1.</t>
  </si>
  <si>
    <t>Подпрограмма 2. Обеспечение деятельности административных комиссий</t>
  </si>
  <si>
    <t>Мероприятие 2. Осуществление государственного полномочия Свердловской области по созданию административных комиссий</t>
  </si>
  <si>
    <t>2.1.1,2.1.2</t>
  </si>
  <si>
    <t>Мероприятие 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</si>
  <si>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2.1.3</t>
  </si>
  <si>
    <t>Подпрограмма 3. Пенсионное обеспечение муниципальных служащих</t>
  </si>
  <si>
    <t>Мероприятие 4.  Пенсионное обеспечение муниципальных служащих</t>
  </si>
  <si>
    <t>3.1.1</t>
  </si>
  <si>
    <t>Подпрограмма 4. Организация работы подведомственных учреждений администрации городского округа Нижняя Салда</t>
  </si>
  <si>
    <t>Мероприятие 5. Обеспечение деятельности МКУ "Архив городского округа Нижняя Салда"</t>
  </si>
  <si>
    <t>4.1.1,4.1.2</t>
  </si>
  <si>
    <t>Мероприятие 6. Обеспечение деятельности МБУ «Пресс-центр «Городской вестник»»</t>
  </si>
  <si>
    <t>4.2.1</t>
  </si>
  <si>
    <t>Мероприятие 7. Обеспечение деятельности МКУ "Служба муниципального заказа городского округа Нижняя Салда"</t>
  </si>
  <si>
    <t>4.3.1</t>
  </si>
  <si>
    <t>Мероприятие 8. Погашение кредиторской задолженности МКУ "Архив городского округа Нижняя Салда"</t>
  </si>
  <si>
    <t>двенадцатый        год                    2025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</si>
  <si>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«Общегосударственные вопросы на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Нижняя Салда до 2026 года"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</si>
  <si>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"Общегосударственные вопросы на территории городского округа Нижняя Салда до 2026 года"</t>
  </si>
  <si>
    <t>тринадцатый      год                    2026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</si>
  <si>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Нижняя Салда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20.03.2024 № 139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</si>
</sst>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"/>
    <numFmt numFmtId="165" formatCode="#,##0.0\ _р_."/>
    <numFmt numFmtId="166" formatCode="#,##0.00;[Red]\-#,##0.00"/>
    <numFmt numFmtId="167" formatCode="#,##0.0"/>
    <numFmt numFmtId="168" formatCode="#,##0.00_ ;\-#,##0.00\ "/>
  </numFmts>
  <fonts count="44">
    <font>
      <sz val="10"/>
      <name val="Arial"/>
      <family val="2"/>
    </font>
    <font>
      <sz val="14"/>
      <name val="Times New Roman;Times New Roman"/>
      <family val="0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righ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164" fontId="6" fillId="33" borderId="11" xfId="0" applyNumberFormat="1" applyFont="1" applyFill="1" applyBorder="1" applyAlignment="1">
      <alignment horizontal="right" vertical="top" wrapText="1"/>
    </xf>
    <xf numFmtId="164" fontId="6" fillId="0" borderId="11" xfId="0" applyNumberFormat="1" applyFont="1" applyFill="1" applyBorder="1" applyAlignment="1">
      <alignment horizontal="right" vertical="top" wrapText="1"/>
    </xf>
    <xf numFmtId="165" fontId="6" fillId="33" borderId="11" xfId="0" applyNumberFormat="1" applyFont="1" applyFill="1" applyBorder="1" applyAlignment="1">
      <alignment horizontal="right" vertical="top" wrapText="1"/>
    </xf>
    <xf numFmtId="0" fontId="0" fillId="0" borderId="0" xfId="0" applyNumberFormat="1" applyBorder="1" applyAlignment="1">
      <alignment vertical="center"/>
    </xf>
    <xf numFmtId="0" fontId="7" fillId="33" borderId="11" xfId="0" applyNumberFormat="1" applyFont="1" applyFill="1" applyBorder="1" applyAlignment="1">
      <alignment horizontal="left" vertical="top" wrapText="1"/>
    </xf>
    <xf numFmtId="164" fontId="7" fillId="33" borderId="11" xfId="0" applyNumberFormat="1" applyFont="1" applyFill="1" applyBorder="1" applyAlignment="1">
      <alignment horizontal="right" vertical="top" wrapText="1"/>
    </xf>
    <xf numFmtId="165" fontId="7" fillId="33" borderId="11" xfId="0" applyNumberFormat="1" applyFont="1" applyFill="1" applyBorder="1" applyAlignment="1">
      <alignment horizontal="right" vertical="top" wrapText="1"/>
    </xf>
    <xf numFmtId="165" fontId="7" fillId="0" borderId="11" xfId="0" applyNumberFormat="1" applyFont="1" applyFill="1" applyBorder="1" applyAlignment="1">
      <alignment horizontal="right" vertical="top" wrapText="1"/>
    </xf>
    <xf numFmtId="3" fontId="7" fillId="33" borderId="11" xfId="0" applyNumberFormat="1" applyFont="1" applyFill="1" applyBorder="1" applyAlignment="1">
      <alignment horizontal="right" vertical="top" wrapText="1"/>
    </xf>
    <xf numFmtId="166" fontId="7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Fill="1" applyBorder="1" applyAlignment="1">
      <alignment horizontal="right" vertical="top" wrapText="1"/>
    </xf>
    <xf numFmtId="3" fontId="6" fillId="33" borderId="11" xfId="0" applyNumberFormat="1" applyFont="1" applyFill="1" applyBorder="1" applyAlignment="1">
      <alignment horizontal="right" vertical="top" wrapText="1"/>
    </xf>
    <xf numFmtId="166" fontId="6" fillId="33" borderId="11" xfId="0" applyNumberFormat="1" applyFont="1" applyFill="1" applyBorder="1" applyAlignment="1">
      <alignment horizontal="right" vertical="top" wrapText="1"/>
    </xf>
    <xf numFmtId="3" fontId="7" fillId="33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6" fillId="34" borderId="11" xfId="0" applyNumberFormat="1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right"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166" fontId="4" fillId="0" borderId="10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33" borderId="10" xfId="0" applyNumberFormat="1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166" fontId="6" fillId="33" borderId="11" xfId="0" applyNumberFormat="1" applyFont="1" applyFill="1" applyBorder="1" applyAlignment="1">
      <alignment horizontal="center" vertical="top" wrapText="1"/>
    </xf>
    <xf numFmtId="166" fontId="7" fillId="33" borderId="11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66" fontId="7" fillId="0" borderId="11" xfId="0" applyNumberFormat="1" applyFont="1" applyFill="1" applyBorder="1" applyAlignment="1">
      <alignment horizontal="righ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164" fontId="7" fillId="33" borderId="10" xfId="0" applyNumberFormat="1" applyFont="1" applyFill="1" applyBorder="1" applyAlignment="1">
      <alignment horizontal="right" vertical="top" wrapText="1"/>
    </xf>
    <xf numFmtId="165" fontId="7" fillId="33" borderId="10" xfId="0" applyNumberFormat="1" applyFont="1" applyFill="1" applyBorder="1" applyAlignment="1">
      <alignment horizontal="right" vertical="top" wrapText="1"/>
    </xf>
    <xf numFmtId="165" fontId="7" fillId="0" borderId="10" xfId="0" applyNumberFormat="1" applyFont="1" applyFill="1" applyBorder="1" applyAlignment="1">
      <alignment horizontal="right" vertical="top" wrapText="1"/>
    </xf>
    <xf numFmtId="166" fontId="7" fillId="33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5" fontId="7" fillId="0" borderId="12" xfId="0" applyNumberFormat="1" applyFont="1" applyFill="1" applyBorder="1" applyAlignment="1">
      <alignment horizontal="right" vertical="top" wrapText="1"/>
    </xf>
    <xf numFmtId="3" fontId="7" fillId="33" borderId="12" xfId="0" applyNumberFormat="1" applyFont="1" applyFill="1" applyBorder="1" applyAlignment="1">
      <alignment horizontal="right" vertical="top" wrapText="1"/>
    </xf>
    <xf numFmtId="165" fontId="7" fillId="33" borderId="12" xfId="0" applyNumberFormat="1" applyFont="1" applyFill="1" applyBorder="1" applyAlignment="1">
      <alignment horizontal="right" vertical="top" wrapText="1"/>
    </xf>
    <xf numFmtId="166" fontId="7" fillId="33" borderId="12" xfId="0" applyNumberFormat="1" applyFont="1" applyFill="1" applyBorder="1" applyAlignment="1">
      <alignment horizontal="righ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164" fontId="6" fillId="33" borderId="11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164" fontId="7" fillId="33" borderId="14" xfId="0" applyNumberFormat="1" applyFont="1" applyFill="1" applyBorder="1" applyAlignment="1">
      <alignment horizontal="right" vertical="top" wrapText="1"/>
    </xf>
    <xf numFmtId="4" fontId="0" fillId="0" borderId="14" xfId="0" applyNumberFormat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right" vertical="top" wrapText="1"/>
    </xf>
    <xf numFmtId="167" fontId="7" fillId="33" borderId="11" xfId="0" applyNumberFormat="1" applyFont="1" applyFill="1" applyBorder="1" applyAlignment="1">
      <alignment horizontal="right" vertical="top" wrapText="1"/>
    </xf>
    <xf numFmtId="1" fontId="7" fillId="33" borderId="11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vertical="center"/>
    </xf>
    <xf numFmtId="49" fontId="7" fillId="33" borderId="12" xfId="0" applyNumberFormat="1" applyFont="1" applyFill="1" applyBorder="1" applyAlignment="1">
      <alignment horizontal="left" vertical="top" wrapText="1"/>
    </xf>
    <xf numFmtId="0" fontId="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="80" zoomScaleNormal="80" zoomScalePageLayoutView="0" workbookViewId="0" topLeftCell="A1">
      <pane ySplit="8" topLeftCell="A42" activePane="bottomLeft" state="frozen"/>
      <selection pane="topLeft" activeCell="A1" sqref="A1"/>
      <selection pane="bottomLeft" activeCell="N1" sqref="N1:Q1"/>
    </sheetView>
  </sheetViews>
  <sheetFormatPr defaultColWidth="9.140625" defaultRowHeight="12.75" customHeight="1"/>
  <cols>
    <col min="1" max="1" width="7.421875" style="1" customWidth="1"/>
    <col min="2" max="2" width="39.7109375" style="1" customWidth="1"/>
    <col min="3" max="3" width="15.7109375" style="1" customWidth="1"/>
    <col min="4" max="4" width="14.57421875" style="1" customWidth="1"/>
    <col min="5" max="5" width="12.8515625" style="2" customWidth="1"/>
    <col min="6" max="6" width="13.57421875" style="3" customWidth="1"/>
    <col min="7" max="7" width="14.28125" style="1" customWidth="1"/>
    <col min="8" max="8" width="15.00390625" style="1" customWidth="1"/>
    <col min="9" max="9" width="14.00390625" style="1" customWidth="1"/>
    <col min="10" max="10" width="13.8515625" style="1" customWidth="1"/>
    <col min="11" max="12" width="13.7109375" style="1" customWidth="1"/>
    <col min="13" max="13" width="15.421875" style="1" customWidth="1"/>
    <col min="14" max="16" width="16.28125" style="1" customWidth="1"/>
    <col min="17" max="17" width="16.7109375" style="1" customWidth="1"/>
    <col min="18" max="18" width="9.140625" style="1" hidden="1" customWidth="1"/>
    <col min="19" max="21" width="9.140625" style="1" customWidth="1"/>
    <col min="22" max="22" width="34.28125" style="1" customWidth="1"/>
    <col min="23" max="16384" width="9.140625" style="1" customWidth="1"/>
  </cols>
  <sheetData>
    <row r="1" spans="9:29" ht="96" customHeight="1">
      <c r="I1" s="88"/>
      <c r="J1" s="89"/>
      <c r="K1" s="89"/>
      <c r="L1" s="89"/>
      <c r="M1" s="89"/>
      <c r="N1" s="94" t="s">
        <v>58</v>
      </c>
      <c r="O1" s="94"/>
      <c r="P1" s="94"/>
      <c r="Q1" s="94"/>
      <c r="U1" s="91"/>
      <c r="V1" s="92"/>
      <c r="W1" s="92"/>
      <c r="X1" s="92"/>
      <c r="Y1" s="92"/>
      <c r="Z1" s="92"/>
      <c r="AA1" s="92"/>
      <c r="AB1" s="92"/>
      <c r="AC1" s="92"/>
    </row>
    <row r="2" spans="1:29" ht="116.25" customHeight="1">
      <c r="A2" s="101"/>
      <c r="B2" s="101"/>
      <c r="C2" s="101"/>
      <c r="D2" s="101"/>
      <c r="I2" s="90"/>
      <c r="J2" s="90"/>
      <c r="K2" s="90"/>
      <c r="L2" s="90"/>
      <c r="M2" s="90"/>
      <c r="N2" s="95" t="s">
        <v>55</v>
      </c>
      <c r="O2" s="96"/>
      <c r="P2" s="96"/>
      <c r="Q2" s="96"/>
      <c r="R2" s="1" t="s">
        <v>0</v>
      </c>
      <c r="S2" s="4"/>
      <c r="T2" s="4"/>
      <c r="U2" s="93"/>
      <c r="V2" s="93"/>
      <c r="W2" s="93"/>
      <c r="X2" s="93"/>
      <c r="Y2" s="93"/>
      <c r="Z2" s="93"/>
      <c r="AA2" s="93"/>
      <c r="AB2" s="93"/>
      <c r="AC2" s="93"/>
    </row>
    <row r="3" spans="1:22" ht="25.5" customHeight="1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6"/>
      <c r="S3" s="4"/>
      <c r="T3" s="4"/>
      <c r="U3" s="4"/>
      <c r="V3" s="5"/>
    </row>
    <row r="4" spans="1:22" s="8" customFormat="1" ht="12.75" customHeight="1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6"/>
      <c r="S4" s="7"/>
      <c r="T4" s="7"/>
      <c r="U4" s="7"/>
      <c r="V4" s="5"/>
    </row>
    <row r="5" spans="1:22" s="8" customFormat="1" ht="12.75" customHeight="1">
      <c r="A5" s="97" t="s">
        <v>56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6"/>
      <c r="S5" s="7"/>
      <c r="T5" s="7"/>
      <c r="U5" s="7"/>
      <c r="V5" s="5"/>
    </row>
    <row r="6" spans="1:22" ht="19.5" customHeight="1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"/>
      <c r="S6" s="4"/>
      <c r="T6" s="4"/>
      <c r="U6" s="4"/>
      <c r="V6" s="10"/>
    </row>
    <row r="7" spans="1:22" s="13" customFormat="1" ht="12.75" customHeight="1">
      <c r="A7" s="99" t="s">
        <v>4</v>
      </c>
      <c r="B7" s="99" t="s">
        <v>5</v>
      </c>
      <c r="C7" s="100" t="s">
        <v>6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99" t="s">
        <v>7</v>
      </c>
      <c r="R7" s="11"/>
      <c r="S7" s="12"/>
      <c r="T7" s="12"/>
      <c r="U7" s="12"/>
      <c r="V7" s="5"/>
    </row>
    <row r="8" spans="1:22" s="13" customFormat="1" ht="81.75" customHeight="1">
      <c r="A8" s="99"/>
      <c r="B8" s="99"/>
      <c r="C8" s="14" t="s">
        <v>8</v>
      </c>
      <c r="D8" s="14" t="s">
        <v>9</v>
      </c>
      <c r="E8" s="15" t="s">
        <v>10</v>
      </c>
      <c r="F8" s="16" t="s">
        <v>11</v>
      </c>
      <c r="G8" s="16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14" t="s">
        <v>54</v>
      </c>
      <c r="P8" s="14" t="s">
        <v>57</v>
      </c>
      <c r="Q8" s="99"/>
      <c r="R8" s="11"/>
      <c r="S8" s="12"/>
      <c r="T8" s="12"/>
      <c r="U8" s="12"/>
      <c r="V8" s="10"/>
    </row>
    <row r="9" spans="1:22" s="13" customFormat="1" ht="12.75" customHeight="1">
      <c r="A9" s="17" t="s">
        <v>20</v>
      </c>
      <c r="B9" s="17" t="s">
        <v>21</v>
      </c>
      <c r="C9" s="17" t="s">
        <v>22</v>
      </c>
      <c r="D9" s="17" t="s">
        <v>23</v>
      </c>
      <c r="E9" s="18" t="s">
        <v>24</v>
      </c>
      <c r="F9" s="19" t="s">
        <v>25</v>
      </c>
      <c r="G9" s="19" t="s">
        <v>26</v>
      </c>
      <c r="H9" s="17" t="s">
        <v>27</v>
      </c>
      <c r="I9" s="17" t="s">
        <v>28</v>
      </c>
      <c r="J9" s="17" t="s">
        <v>29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20">
        <v>17</v>
      </c>
      <c r="R9" s="21"/>
      <c r="S9" s="12"/>
      <c r="T9" s="12"/>
      <c r="U9" s="12"/>
      <c r="V9" s="10"/>
    </row>
    <row r="10" spans="1:22" ht="25.5" customHeight="1">
      <c r="A10" s="22">
        <v>1</v>
      </c>
      <c r="B10" s="22" t="s">
        <v>30</v>
      </c>
      <c r="C10" s="23">
        <f aca="true" t="shared" si="0" ref="C10:P10">SUM(C13)</f>
        <v>161599909.41</v>
      </c>
      <c r="D10" s="23">
        <f t="shared" si="0"/>
        <v>9977956</v>
      </c>
      <c r="E10" s="24">
        <f t="shared" si="0"/>
        <v>9835325</v>
      </c>
      <c r="F10" s="23">
        <f t="shared" si="0"/>
        <v>10071589</v>
      </c>
      <c r="G10" s="23">
        <f t="shared" si="0"/>
        <v>10660786</v>
      </c>
      <c r="H10" s="23">
        <f t="shared" si="0"/>
        <v>11191401</v>
      </c>
      <c r="I10" s="23">
        <f t="shared" si="0"/>
        <v>11705751.41</v>
      </c>
      <c r="J10" s="23">
        <f t="shared" si="0"/>
        <v>12259193</v>
      </c>
      <c r="K10" s="23">
        <f t="shared" si="0"/>
        <v>12709114</v>
      </c>
      <c r="L10" s="23">
        <f t="shared" si="0"/>
        <v>13077074</v>
      </c>
      <c r="M10" s="25">
        <f t="shared" si="0"/>
        <v>14185399</v>
      </c>
      <c r="N10" s="25">
        <f aca="true" t="shared" si="1" ref="N10:O12">SUM(N13)</f>
        <v>15217408</v>
      </c>
      <c r="O10" s="25">
        <f t="shared" si="1"/>
        <v>15365991</v>
      </c>
      <c r="P10" s="25">
        <f t="shared" si="0"/>
        <v>15342922</v>
      </c>
      <c r="Q10" s="22"/>
      <c r="R10" s="26"/>
      <c r="S10" s="4"/>
      <c r="T10" s="4"/>
      <c r="U10" s="4"/>
      <c r="V10" s="10"/>
    </row>
    <row r="11" spans="1:22" ht="12.75" customHeight="1">
      <c r="A11" s="27">
        <v>2</v>
      </c>
      <c r="B11" s="27" t="s">
        <v>31</v>
      </c>
      <c r="C11" s="28">
        <f aca="true" t="shared" si="2" ref="C11:P11">SUM(C14)</f>
        <v>5183693</v>
      </c>
      <c r="D11" s="29">
        <f t="shared" si="2"/>
        <v>327600</v>
      </c>
      <c r="E11" s="30">
        <f t="shared" si="2"/>
        <v>328000</v>
      </c>
      <c r="F11" s="31">
        <f t="shared" si="2"/>
        <v>351400</v>
      </c>
      <c r="G11" s="31">
        <f t="shared" si="2"/>
        <v>574700</v>
      </c>
      <c r="H11" s="29">
        <f t="shared" si="2"/>
        <v>432100</v>
      </c>
      <c r="I11" s="32">
        <f t="shared" si="2"/>
        <v>406278</v>
      </c>
      <c r="J11" s="29">
        <f t="shared" si="2"/>
        <v>301400</v>
      </c>
      <c r="K11" s="29">
        <f t="shared" si="2"/>
        <v>402400</v>
      </c>
      <c r="L11" s="29">
        <f t="shared" si="2"/>
        <v>397505</v>
      </c>
      <c r="M11" s="29">
        <f t="shared" si="2"/>
        <v>553410</v>
      </c>
      <c r="N11" s="29">
        <f t="shared" si="1"/>
        <v>361100</v>
      </c>
      <c r="O11" s="29">
        <f t="shared" si="1"/>
        <v>368900</v>
      </c>
      <c r="P11" s="29">
        <f t="shared" si="2"/>
        <v>378900</v>
      </c>
      <c r="Q11" s="27"/>
      <c r="R11" s="26"/>
      <c r="V11"/>
    </row>
    <row r="12" spans="1:18" ht="12.75" customHeight="1">
      <c r="A12" s="22">
        <v>3</v>
      </c>
      <c r="B12" s="27" t="s">
        <v>32</v>
      </c>
      <c r="C12" s="28">
        <f aca="true" t="shared" si="3" ref="C12:P12">SUM(C15)</f>
        <v>156416216.41</v>
      </c>
      <c r="D12" s="29">
        <f t="shared" si="3"/>
        <v>9650356</v>
      </c>
      <c r="E12" s="30">
        <f t="shared" si="3"/>
        <v>9507325</v>
      </c>
      <c r="F12" s="31">
        <f t="shared" si="3"/>
        <v>9720189</v>
      </c>
      <c r="G12" s="31">
        <f t="shared" si="3"/>
        <v>10086086</v>
      </c>
      <c r="H12" s="29">
        <f t="shared" si="3"/>
        <v>10759301</v>
      </c>
      <c r="I12" s="32">
        <f t="shared" si="3"/>
        <v>11299473.41</v>
      </c>
      <c r="J12" s="29">
        <f t="shared" si="3"/>
        <v>11957793</v>
      </c>
      <c r="K12" s="29">
        <f t="shared" si="3"/>
        <v>12306714</v>
      </c>
      <c r="L12" s="29">
        <f t="shared" si="3"/>
        <v>12679569</v>
      </c>
      <c r="M12" s="29">
        <f t="shared" si="3"/>
        <v>13631989</v>
      </c>
      <c r="N12" s="29">
        <f t="shared" si="1"/>
        <v>14856308</v>
      </c>
      <c r="O12" s="29">
        <f t="shared" si="1"/>
        <v>14997091</v>
      </c>
      <c r="P12" s="29">
        <f t="shared" si="3"/>
        <v>14964022</v>
      </c>
      <c r="Q12" s="27"/>
      <c r="R12" s="26"/>
    </row>
    <row r="13" spans="1:18" ht="12.75" customHeight="1">
      <c r="A13" s="27">
        <v>4</v>
      </c>
      <c r="B13" s="22" t="s">
        <v>33</v>
      </c>
      <c r="C13" s="23">
        <f aca="true" t="shared" si="4" ref="C13:P13">SUM(C14:C15)</f>
        <v>161599909.41</v>
      </c>
      <c r="D13" s="25">
        <f t="shared" si="4"/>
        <v>9977956</v>
      </c>
      <c r="E13" s="33">
        <f t="shared" si="4"/>
        <v>9835325</v>
      </c>
      <c r="F13" s="34">
        <f t="shared" si="4"/>
        <v>10071589</v>
      </c>
      <c r="G13" s="34">
        <f t="shared" si="4"/>
        <v>10660786</v>
      </c>
      <c r="H13" s="25">
        <f t="shared" si="4"/>
        <v>11191401</v>
      </c>
      <c r="I13" s="35">
        <f t="shared" si="4"/>
        <v>11705751.41</v>
      </c>
      <c r="J13" s="25">
        <f t="shared" si="4"/>
        <v>12259193</v>
      </c>
      <c r="K13" s="25">
        <f t="shared" si="4"/>
        <v>12709114</v>
      </c>
      <c r="L13" s="25">
        <f t="shared" si="4"/>
        <v>13077074</v>
      </c>
      <c r="M13" s="25">
        <f t="shared" si="4"/>
        <v>14185399</v>
      </c>
      <c r="N13" s="25">
        <f>SUM(N14:N15)</f>
        <v>15217408</v>
      </c>
      <c r="O13" s="25">
        <f>SUM(O14:O15)</f>
        <v>15365991</v>
      </c>
      <c r="P13" s="25">
        <f t="shared" si="4"/>
        <v>15342922</v>
      </c>
      <c r="Q13" s="22"/>
      <c r="R13" s="26"/>
    </row>
    <row r="14" spans="1:18" ht="12.75" customHeight="1">
      <c r="A14" s="22">
        <v>5</v>
      </c>
      <c r="B14" s="27" t="s">
        <v>31</v>
      </c>
      <c r="C14" s="28">
        <f aca="true" t="shared" si="5" ref="C14:P14">SUM(C24+C40)</f>
        <v>5183693</v>
      </c>
      <c r="D14" s="29">
        <f t="shared" si="5"/>
        <v>327600</v>
      </c>
      <c r="E14" s="30">
        <f t="shared" si="5"/>
        <v>328000</v>
      </c>
      <c r="F14" s="31">
        <f t="shared" si="5"/>
        <v>351400</v>
      </c>
      <c r="G14" s="31">
        <f t="shared" si="5"/>
        <v>574700</v>
      </c>
      <c r="H14" s="29">
        <f t="shared" si="5"/>
        <v>432100</v>
      </c>
      <c r="I14" s="32">
        <f t="shared" si="5"/>
        <v>406278</v>
      </c>
      <c r="J14" s="29">
        <f t="shared" si="5"/>
        <v>301400</v>
      </c>
      <c r="K14" s="36">
        <f t="shared" si="5"/>
        <v>402400</v>
      </c>
      <c r="L14" s="29">
        <f t="shared" si="5"/>
        <v>397505</v>
      </c>
      <c r="M14" s="29">
        <f t="shared" si="5"/>
        <v>553410</v>
      </c>
      <c r="N14" s="29">
        <f>SUM(N24+N40)</f>
        <v>361100</v>
      </c>
      <c r="O14" s="29">
        <f>SUM(O24+O40)</f>
        <v>368900</v>
      </c>
      <c r="P14" s="29">
        <f t="shared" si="5"/>
        <v>378900</v>
      </c>
      <c r="Q14" s="27"/>
      <c r="R14" s="26"/>
    </row>
    <row r="15" spans="1:22" ht="12.75" customHeight="1">
      <c r="A15" s="27">
        <v>6</v>
      </c>
      <c r="B15" s="27" t="s">
        <v>32</v>
      </c>
      <c r="C15" s="28">
        <f aca="true" t="shared" si="6" ref="C15:P15">SUM(C19+C32+C41)</f>
        <v>156416216.41</v>
      </c>
      <c r="D15" s="29">
        <f t="shared" si="6"/>
        <v>9650356</v>
      </c>
      <c r="E15" s="30">
        <f t="shared" si="6"/>
        <v>9507325</v>
      </c>
      <c r="F15" s="31">
        <f t="shared" si="6"/>
        <v>9720189</v>
      </c>
      <c r="G15" s="31">
        <f t="shared" si="6"/>
        <v>10086086</v>
      </c>
      <c r="H15" s="29">
        <f t="shared" si="6"/>
        <v>10759301</v>
      </c>
      <c r="I15" s="32">
        <f t="shared" si="6"/>
        <v>11299473.41</v>
      </c>
      <c r="J15" s="29">
        <f t="shared" si="6"/>
        <v>11957793</v>
      </c>
      <c r="K15" s="29">
        <f t="shared" si="6"/>
        <v>12306714</v>
      </c>
      <c r="L15" s="29">
        <f t="shared" si="6"/>
        <v>12679569</v>
      </c>
      <c r="M15" s="29">
        <f t="shared" si="6"/>
        <v>13631989</v>
      </c>
      <c r="N15" s="29">
        <f>SUM(N19+N32+N41)</f>
        <v>14856308</v>
      </c>
      <c r="O15" s="29">
        <f>SUM(O19+O32+O41)</f>
        <v>14997091</v>
      </c>
      <c r="P15" s="29">
        <f t="shared" si="6"/>
        <v>14964022</v>
      </c>
      <c r="Q15" s="27"/>
      <c r="R15" s="26"/>
      <c r="V15" s="37"/>
    </row>
    <row r="16" spans="1:22" ht="25.5" customHeight="1">
      <c r="A16" s="22">
        <v>7</v>
      </c>
      <c r="B16" s="38" t="s">
        <v>34</v>
      </c>
      <c r="C16" s="39">
        <f aca="true" t="shared" si="7" ref="C16:P16">SUM(C20)</f>
        <v>735000</v>
      </c>
      <c r="D16" s="25">
        <f t="shared" si="7"/>
        <v>72500</v>
      </c>
      <c r="E16" s="33">
        <f t="shared" si="7"/>
        <v>50000</v>
      </c>
      <c r="F16" s="39">
        <f t="shared" si="7"/>
        <v>72500</v>
      </c>
      <c r="G16" s="39">
        <f t="shared" si="7"/>
        <v>50000</v>
      </c>
      <c r="H16" s="25">
        <f t="shared" si="7"/>
        <v>50000</v>
      </c>
      <c r="I16" s="35">
        <f t="shared" si="7"/>
        <v>50000</v>
      </c>
      <c r="J16" s="25">
        <f t="shared" si="7"/>
        <v>50000</v>
      </c>
      <c r="K16" s="25">
        <f t="shared" si="7"/>
        <v>50000</v>
      </c>
      <c r="L16" s="25">
        <f t="shared" si="7"/>
        <v>50000</v>
      </c>
      <c r="M16" s="25">
        <f t="shared" si="7"/>
        <v>50000</v>
      </c>
      <c r="N16" s="25">
        <f>SUM(N20)</f>
        <v>90000</v>
      </c>
      <c r="O16" s="25">
        <f>SUM(O20)</f>
        <v>50000</v>
      </c>
      <c r="P16" s="25">
        <f t="shared" si="7"/>
        <v>50000</v>
      </c>
      <c r="Q16" s="22"/>
      <c r="R16" s="26"/>
      <c r="V16" s="37"/>
    </row>
    <row r="17" spans="1:22" ht="12.75" customHeight="1">
      <c r="A17" s="27">
        <v>8</v>
      </c>
      <c r="B17" s="27" t="s">
        <v>32</v>
      </c>
      <c r="C17" s="40">
        <f>SUM(C19)</f>
        <v>735000</v>
      </c>
      <c r="D17" s="29">
        <v>72500</v>
      </c>
      <c r="E17" s="30">
        <f>SUM(E19)</f>
        <v>50000</v>
      </c>
      <c r="F17" s="40">
        <f>SUM(F19)</f>
        <v>72500</v>
      </c>
      <c r="G17" s="40">
        <v>50000</v>
      </c>
      <c r="H17" s="29">
        <f>SUM(H20)</f>
        <v>50000</v>
      </c>
      <c r="I17" s="32">
        <f aca="true" t="shared" si="8" ref="I17:P19">SUM(I18)</f>
        <v>50000</v>
      </c>
      <c r="J17" s="29">
        <f t="shared" si="8"/>
        <v>50000</v>
      </c>
      <c r="K17" s="29">
        <f t="shared" si="8"/>
        <v>50000</v>
      </c>
      <c r="L17" s="29">
        <f t="shared" si="8"/>
        <v>50000</v>
      </c>
      <c r="M17" s="29">
        <f t="shared" si="8"/>
        <v>50000</v>
      </c>
      <c r="N17" s="29">
        <f t="shared" si="8"/>
        <v>90000</v>
      </c>
      <c r="O17" s="29">
        <f t="shared" si="8"/>
        <v>50000</v>
      </c>
      <c r="P17" s="29">
        <f t="shared" si="8"/>
        <v>50000</v>
      </c>
      <c r="Q17" s="27"/>
      <c r="R17" s="26"/>
      <c r="V17" s="37"/>
    </row>
    <row r="18" spans="1:22" ht="25.5" customHeight="1">
      <c r="A18" s="22">
        <v>9</v>
      </c>
      <c r="B18" s="22" t="s">
        <v>35</v>
      </c>
      <c r="C18" s="39">
        <f aca="true" t="shared" si="9" ref="C18:H18">SUM(C19)</f>
        <v>735000</v>
      </c>
      <c r="D18" s="25">
        <f t="shared" si="9"/>
        <v>72500</v>
      </c>
      <c r="E18" s="33">
        <f t="shared" si="9"/>
        <v>50000</v>
      </c>
      <c r="F18" s="39">
        <f t="shared" si="9"/>
        <v>72500</v>
      </c>
      <c r="G18" s="39">
        <f t="shared" si="9"/>
        <v>50000</v>
      </c>
      <c r="H18" s="25">
        <f t="shared" si="9"/>
        <v>50000</v>
      </c>
      <c r="I18" s="35">
        <f t="shared" si="8"/>
        <v>50000</v>
      </c>
      <c r="J18" s="25">
        <f t="shared" si="8"/>
        <v>50000</v>
      </c>
      <c r="K18" s="25">
        <f t="shared" si="8"/>
        <v>50000</v>
      </c>
      <c r="L18" s="25">
        <f t="shared" si="8"/>
        <v>50000</v>
      </c>
      <c r="M18" s="25">
        <f t="shared" si="8"/>
        <v>50000</v>
      </c>
      <c r="N18" s="25">
        <f t="shared" si="8"/>
        <v>90000</v>
      </c>
      <c r="O18" s="25">
        <f t="shared" si="8"/>
        <v>50000</v>
      </c>
      <c r="P18" s="25">
        <f t="shared" si="8"/>
        <v>50000</v>
      </c>
      <c r="Q18" s="22"/>
      <c r="R18" s="26"/>
      <c r="V18" s="37"/>
    </row>
    <row r="19" spans="1:22" ht="12.75" customHeight="1">
      <c r="A19" s="27">
        <v>10</v>
      </c>
      <c r="B19" s="41" t="s">
        <v>32</v>
      </c>
      <c r="C19" s="42">
        <f>SUM(C20)</f>
        <v>735000</v>
      </c>
      <c r="D19" s="43">
        <f>SUM(D20)</f>
        <v>72500</v>
      </c>
      <c r="E19" s="44">
        <v>50000</v>
      </c>
      <c r="F19" s="45">
        <v>72500</v>
      </c>
      <c r="G19" s="46">
        <v>50000</v>
      </c>
      <c r="H19" s="43">
        <v>50000</v>
      </c>
      <c r="I19" s="47">
        <f t="shared" si="8"/>
        <v>50000</v>
      </c>
      <c r="J19" s="43">
        <f t="shared" si="8"/>
        <v>50000</v>
      </c>
      <c r="K19" s="43">
        <f t="shared" si="8"/>
        <v>50000</v>
      </c>
      <c r="L19" s="43">
        <f t="shared" si="8"/>
        <v>50000</v>
      </c>
      <c r="M19" s="43">
        <f t="shared" si="8"/>
        <v>50000</v>
      </c>
      <c r="N19" s="43">
        <f t="shared" si="8"/>
        <v>90000</v>
      </c>
      <c r="O19" s="43">
        <f t="shared" si="8"/>
        <v>50000</v>
      </c>
      <c r="P19" s="43">
        <f t="shared" si="8"/>
        <v>50000</v>
      </c>
      <c r="Q19" s="48"/>
      <c r="R19" s="26"/>
      <c r="V19" s="37"/>
    </row>
    <row r="20" spans="1:22" ht="38.25" customHeight="1">
      <c r="A20" s="22">
        <v>11</v>
      </c>
      <c r="B20" s="22" t="s">
        <v>36</v>
      </c>
      <c r="C20" s="39">
        <f>SUM(D20:P20)</f>
        <v>735000</v>
      </c>
      <c r="D20" s="25">
        <v>72500</v>
      </c>
      <c r="E20" s="33">
        <v>50000</v>
      </c>
      <c r="F20" s="39">
        <v>72500</v>
      </c>
      <c r="G20" s="39">
        <v>50000</v>
      </c>
      <c r="H20" s="25">
        <v>50000</v>
      </c>
      <c r="I20" s="35">
        <v>50000</v>
      </c>
      <c r="J20" s="25">
        <v>50000</v>
      </c>
      <c r="K20" s="25">
        <v>50000</v>
      </c>
      <c r="L20" s="25">
        <v>50000</v>
      </c>
      <c r="M20" s="25">
        <v>50000</v>
      </c>
      <c r="N20" s="25">
        <v>90000</v>
      </c>
      <c r="O20" s="25">
        <v>50000</v>
      </c>
      <c r="P20" s="25">
        <v>50000</v>
      </c>
      <c r="Q20" s="22" t="s">
        <v>37</v>
      </c>
      <c r="R20" s="26"/>
      <c r="V20" s="37"/>
    </row>
    <row r="21" spans="1:18" ht="38.25" customHeight="1">
      <c r="A21" s="27">
        <v>12</v>
      </c>
      <c r="B21" s="38" t="s">
        <v>38</v>
      </c>
      <c r="C21" s="39">
        <f>SUM(C23)</f>
        <v>1415900</v>
      </c>
      <c r="D21" s="25">
        <f aca="true" t="shared" si="10" ref="D21:P21">SUM(D22)</f>
        <v>87600</v>
      </c>
      <c r="E21" s="33">
        <f t="shared" si="10"/>
        <v>92000</v>
      </c>
      <c r="F21" s="39">
        <f t="shared" si="10"/>
        <v>98400</v>
      </c>
      <c r="G21" s="39">
        <f t="shared" si="10"/>
        <v>102400</v>
      </c>
      <c r="H21" s="25">
        <f t="shared" si="10"/>
        <v>106500</v>
      </c>
      <c r="I21" s="35">
        <f t="shared" si="10"/>
        <v>106500</v>
      </c>
      <c r="J21" s="25">
        <f t="shared" si="10"/>
        <v>115400</v>
      </c>
      <c r="K21" s="25">
        <f t="shared" si="10"/>
        <v>115400</v>
      </c>
      <c r="L21" s="25">
        <f t="shared" si="10"/>
        <v>115400</v>
      </c>
      <c r="M21" s="25">
        <f t="shared" si="10"/>
        <v>115400</v>
      </c>
      <c r="N21" s="25">
        <f t="shared" si="10"/>
        <v>121100</v>
      </c>
      <c r="O21" s="25">
        <f t="shared" si="10"/>
        <v>119900</v>
      </c>
      <c r="P21" s="25">
        <f t="shared" si="10"/>
        <v>119900</v>
      </c>
      <c r="Q21" s="22"/>
      <c r="R21" s="26"/>
    </row>
    <row r="22" spans="1:18" ht="12.75" customHeight="1">
      <c r="A22" s="22">
        <v>13</v>
      </c>
      <c r="B22" s="27" t="s">
        <v>31</v>
      </c>
      <c r="C22" s="40">
        <f>SUM(C24)</f>
        <v>1415900</v>
      </c>
      <c r="D22" s="29">
        <f aca="true" t="shared" si="11" ref="D22:P22">SUM(D24)</f>
        <v>87600</v>
      </c>
      <c r="E22" s="30">
        <f t="shared" si="11"/>
        <v>92000</v>
      </c>
      <c r="F22" s="40">
        <f t="shared" si="11"/>
        <v>98400</v>
      </c>
      <c r="G22" s="40">
        <f t="shared" si="11"/>
        <v>102400</v>
      </c>
      <c r="H22" s="29">
        <f t="shared" si="11"/>
        <v>106500</v>
      </c>
      <c r="I22" s="32">
        <f t="shared" si="11"/>
        <v>106500</v>
      </c>
      <c r="J22" s="29">
        <f t="shared" si="11"/>
        <v>115400</v>
      </c>
      <c r="K22" s="29">
        <f t="shared" si="11"/>
        <v>115400</v>
      </c>
      <c r="L22" s="29">
        <f t="shared" si="11"/>
        <v>115400</v>
      </c>
      <c r="M22" s="29">
        <f t="shared" si="11"/>
        <v>115400</v>
      </c>
      <c r="N22" s="29">
        <f>SUM(N24)</f>
        <v>121100</v>
      </c>
      <c r="O22" s="29">
        <f>SUM(O24)</f>
        <v>119900</v>
      </c>
      <c r="P22" s="29">
        <f t="shared" si="11"/>
        <v>119900</v>
      </c>
      <c r="Q22" s="27"/>
      <c r="R22" s="26"/>
    </row>
    <row r="23" spans="1:18" ht="25.5" customHeight="1">
      <c r="A23" s="27">
        <v>14</v>
      </c>
      <c r="B23" s="22" t="s">
        <v>35</v>
      </c>
      <c r="C23" s="39">
        <f aca="true" t="shared" si="12" ref="C23:P23">SUM(C24)</f>
        <v>1415900</v>
      </c>
      <c r="D23" s="25">
        <f t="shared" si="12"/>
        <v>87600</v>
      </c>
      <c r="E23" s="33">
        <f t="shared" si="12"/>
        <v>92000</v>
      </c>
      <c r="F23" s="39">
        <f t="shared" si="12"/>
        <v>98400</v>
      </c>
      <c r="G23" s="39">
        <f t="shared" si="12"/>
        <v>102400</v>
      </c>
      <c r="H23" s="25">
        <f t="shared" si="12"/>
        <v>106500</v>
      </c>
      <c r="I23" s="35">
        <f t="shared" si="12"/>
        <v>106500</v>
      </c>
      <c r="J23" s="25">
        <f t="shared" si="12"/>
        <v>115400</v>
      </c>
      <c r="K23" s="25">
        <f t="shared" si="12"/>
        <v>115400</v>
      </c>
      <c r="L23" s="25">
        <f t="shared" si="12"/>
        <v>115400</v>
      </c>
      <c r="M23" s="25">
        <f t="shared" si="12"/>
        <v>115400</v>
      </c>
      <c r="N23" s="25">
        <f t="shared" si="12"/>
        <v>121100</v>
      </c>
      <c r="O23" s="25">
        <f t="shared" si="12"/>
        <v>119900</v>
      </c>
      <c r="P23" s="25">
        <f t="shared" si="12"/>
        <v>119900</v>
      </c>
      <c r="Q23" s="22"/>
      <c r="R23" s="26"/>
    </row>
    <row r="24" spans="1:18" ht="12.75" customHeight="1">
      <c r="A24" s="22">
        <v>15</v>
      </c>
      <c r="B24" s="27" t="s">
        <v>31</v>
      </c>
      <c r="C24" s="40">
        <f aca="true" t="shared" si="13" ref="C24:P24">SUM(C26+C28)</f>
        <v>1415900</v>
      </c>
      <c r="D24" s="29">
        <f t="shared" si="13"/>
        <v>87600</v>
      </c>
      <c r="E24" s="30">
        <f t="shared" si="13"/>
        <v>92000</v>
      </c>
      <c r="F24" s="40">
        <f t="shared" si="13"/>
        <v>98400</v>
      </c>
      <c r="G24" s="40">
        <f t="shared" si="13"/>
        <v>102400</v>
      </c>
      <c r="H24" s="29">
        <f t="shared" si="13"/>
        <v>106500</v>
      </c>
      <c r="I24" s="32">
        <f t="shared" si="13"/>
        <v>106500</v>
      </c>
      <c r="J24" s="29">
        <f t="shared" si="13"/>
        <v>115400</v>
      </c>
      <c r="K24" s="29">
        <f t="shared" si="13"/>
        <v>115400</v>
      </c>
      <c r="L24" s="29">
        <f t="shared" si="13"/>
        <v>115400</v>
      </c>
      <c r="M24" s="29">
        <f t="shared" si="13"/>
        <v>115400</v>
      </c>
      <c r="N24" s="29">
        <f>SUM(N26+N28)</f>
        <v>121100</v>
      </c>
      <c r="O24" s="29">
        <f>SUM(O26+O28)</f>
        <v>119900</v>
      </c>
      <c r="P24" s="29">
        <f t="shared" si="13"/>
        <v>119900</v>
      </c>
      <c r="Q24" s="27"/>
      <c r="R24" s="26"/>
    </row>
    <row r="25" spans="1:18" ht="56.25" customHeight="1">
      <c r="A25" s="27">
        <v>16</v>
      </c>
      <c r="B25" s="22" t="s">
        <v>39</v>
      </c>
      <c r="C25" s="39">
        <f aca="true" t="shared" si="14" ref="C25:P25">SUM(C26)</f>
        <v>1413900</v>
      </c>
      <c r="D25" s="25">
        <f t="shared" si="14"/>
        <v>87500</v>
      </c>
      <c r="E25" s="33">
        <f t="shared" si="14"/>
        <v>91900</v>
      </c>
      <c r="F25" s="39">
        <f t="shared" si="14"/>
        <v>98300</v>
      </c>
      <c r="G25" s="39">
        <f t="shared" si="14"/>
        <v>102300</v>
      </c>
      <c r="H25" s="25">
        <f t="shared" si="14"/>
        <v>106400</v>
      </c>
      <c r="I25" s="35">
        <f t="shared" si="14"/>
        <v>106400</v>
      </c>
      <c r="J25" s="25">
        <f t="shared" si="14"/>
        <v>115200</v>
      </c>
      <c r="K25" s="25">
        <f t="shared" si="14"/>
        <v>115200</v>
      </c>
      <c r="L25" s="25">
        <f t="shared" si="14"/>
        <v>115200</v>
      </c>
      <c r="M25" s="25">
        <f t="shared" si="14"/>
        <v>115200</v>
      </c>
      <c r="N25" s="25">
        <f t="shared" si="14"/>
        <v>120900</v>
      </c>
      <c r="O25" s="25">
        <f t="shared" si="14"/>
        <v>119700</v>
      </c>
      <c r="P25" s="25">
        <f t="shared" si="14"/>
        <v>119700</v>
      </c>
      <c r="Q25" s="49" t="s">
        <v>40</v>
      </c>
      <c r="R25" s="26"/>
    </row>
    <row r="26" spans="1:18" ht="12.75" customHeight="1">
      <c r="A26" s="22">
        <v>17</v>
      </c>
      <c r="B26" s="41" t="s">
        <v>31</v>
      </c>
      <c r="C26" s="42">
        <f>SUM(D26:P26)</f>
        <v>1413900</v>
      </c>
      <c r="D26" s="43">
        <v>87500</v>
      </c>
      <c r="E26" s="44">
        <v>91900</v>
      </c>
      <c r="F26" s="46">
        <v>98300</v>
      </c>
      <c r="G26" s="46">
        <v>102300</v>
      </c>
      <c r="H26" s="43">
        <v>106400</v>
      </c>
      <c r="I26" s="47">
        <v>106400</v>
      </c>
      <c r="J26" s="43">
        <v>115200</v>
      </c>
      <c r="K26" s="43">
        <v>115200</v>
      </c>
      <c r="L26" s="43">
        <v>115200</v>
      </c>
      <c r="M26" s="43">
        <v>115200</v>
      </c>
      <c r="N26" s="43">
        <v>120900</v>
      </c>
      <c r="O26" s="43">
        <v>119700</v>
      </c>
      <c r="P26" s="43">
        <v>119700</v>
      </c>
      <c r="Q26" s="50"/>
      <c r="R26" s="26"/>
    </row>
    <row r="27" spans="1:18" ht="103.5" customHeight="1">
      <c r="A27" s="27">
        <v>18</v>
      </c>
      <c r="B27" s="22" t="s">
        <v>41</v>
      </c>
      <c r="C27" s="39">
        <f aca="true" t="shared" si="15" ref="C27:P27">SUM(C28)</f>
        <v>2000</v>
      </c>
      <c r="D27" s="25">
        <f t="shared" si="15"/>
        <v>100</v>
      </c>
      <c r="E27" s="33">
        <f t="shared" si="15"/>
        <v>100</v>
      </c>
      <c r="F27" s="39">
        <f t="shared" si="15"/>
        <v>100</v>
      </c>
      <c r="G27" s="39">
        <f t="shared" si="15"/>
        <v>100</v>
      </c>
      <c r="H27" s="25">
        <f t="shared" si="15"/>
        <v>100</v>
      </c>
      <c r="I27" s="35">
        <f t="shared" si="15"/>
        <v>100</v>
      </c>
      <c r="J27" s="25">
        <f t="shared" si="15"/>
        <v>200</v>
      </c>
      <c r="K27" s="25">
        <f t="shared" si="15"/>
        <v>200</v>
      </c>
      <c r="L27" s="25">
        <f t="shared" si="15"/>
        <v>200</v>
      </c>
      <c r="M27" s="25">
        <f t="shared" si="15"/>
        <v>200</v>
      </c>
      <c r="N27" s="25">
        <f t="shared" si="15"/>
        <v>200</v>
      </c>
      <c r="O27" s="25">
        <f t="shared" si="15"/>
        <v>200</v>
      </c>
      <c r="P27" s="25">
        <f t="shared" si="15"/>
        <v>200</v>
      </c>
      <c r="Q27" s="49" t="s">
        <v>42</v>
      </c>
      <c r="R27" s="26"/>
    </row>
    <row r="28" spans="1:18" ht="12.75" customHeight="1">
      <c r="A28" s="22">
        <v>19</v>
      </c>
      <c r="B28" s="41" t="s">
        <v>31</v>
      </c>
      <c r="C28" s="42">
        <f>SUM(D28:P28)</f>
        <v>2000</v>
      </c>
      <c r="D28" s="43">
        <v>100</v>
      </c>
      <c r="E28" s="44">
        <v>100</v>
      </c>
      <c r="F28" s="46">
        <v>100</v>
      </c>
      <c r="G28" s="46">
        <v>100</v>
      </c>
      <c r="H28" s="43">
        <v>100</v>
      </c>
      <c r="I28" s="47">
        <v>100</v>
      </c>
      <c r="J28" s="43">
        <v>200</v>
      </c>
      <c r="K28" s="43">
        <v>200</v>
      </c>
      <c r="L28" s="43">
        <v>200</v>
      </c>
      <c r="M28" s="43">
        <v>200</v>
      </c>
      <c r="N28" s="43">
        <v>200</v>
      </c>
      <c r="O28" s="43">
        <v>200</v>
      </c>
      <c r="P28" s="43">
        <v>200</v>
      </c>
      <c r="Q28" s="50"/>
      <c r="R28" s="26"/>
    </row>
    <row r="29" spans="1:18" ht="35.25" customHeight="1">
      <c r="A29" s="27">
        <v>20</v>
      </c>
      <c r="B29" s="38" t="s">
        <v>43</v>
      </c>
      <c r="C29" s="51">
        <f>SUM(C31)</f>
        <v>65966831</v>
      </c>
      <c r="D29" s="52">
        <f>SUM(D31)</f>
        <v>3345532</v>
      </c>
      <c r="E29" s="52">
        <f>SUM(E31)</f>
        <v>3906386</v>
      </c>
      <c r="F29" s="53">
        <f>SUM(F31)</f>
        <v>4124511</v>
      </c>
      <c r="G29" s="53">
        <f>SUM(G31)</f>
        <v>4596986</v>
      </c>
      <c r="H29" s="52">
        <f aca="true" t="shared" si="16" ref="H29:P29">SUM(H33)</f>
        <v>4824695</v>
      </c>
      <c r="I29" s="54">
        <f t="shared" si="16"/>
        <v>5047871</v>
      </c>
      <c r="J29" s="52">
        <f t="shared" si="16"/>
        <v>5227303</v>
      </c>
      <c r="K29" s="52">
        <f t="shared" si="16"/>
        <v>5263347</v>
      </c>
      <c r="L29" s="52">
        <f t="shared" si="16"/>
        <v>5269871</v>
      </c>
      <c r="M29" s="52">
        <f t="shared" si="16"/>
        <v>5723144</v>
      </c>
      <c r="N29" s="52">
        <f>SUM(N33)</f>
        <v>6212395</v>
      </c>
      <c r="O29" s="52">
        <f>SUM(O33)</f>
        <v>6212395</v>
      </c>
      <c r="P29" s="52">
        <f t="shared" si="16"/>
        <v>6212395</v>
      </c>
      <c r="Q29" s="55"/>
      <c r="R29" s="26"/>
    </row>
    <row r="30" spans="1:18" ht="12.75" customHeight="1">
      <c r="A30" s="22">
        <v>21</v>
      </c>
      <c r="B30" s="41" t="s">
        <v>32</v>
      </c>
      <c r="C30" s="56">
        <f>SUM(C32)</f>
        <v>65966831</v>
      </c>
      <c r="D30" s="43">
        <v>3345532</v>
      </c>
      <c r="E30" s="44">
        <v>3906386</v>
      </c>
      <c r="F30" s="46">
        <f>SUM(F32)</f>
        <v>4124511</v>
      </c>
      <c r="G30" s="46">
        <f>SUM(G32)</f>
        <v>4596986</v>
      </c>
      <c r="H30" s="42">
        <f aca="true" t="shared" si="17" ref="H30:P30">SUM(H32)</f>
        <v>4824695</v>
      </c>
      <c r="I30" s="42">
        <f t="shared" si="17"/>
        <v>5047871</v>
      </c>
      <c r="J30" s="42">
        <f t="shared" si="17"/>
        <v>5227303</v>
      </c>
      <c r="K30" s="42">
        <f t="shared" si="17"/>
        <v>5263347</v>
      </c>
      <c r="L30" s="42">
        <f>SUM(L34)</f>
        <v>5269871</v>
      </c>
      <c r="M30" s="42">
        <f t="shared" si="17"/>
        <v>5723144</v>
      </c>
      <c r="N30" s="42">
        <f>SUM(N32)</f>
        <v>6212395</v>
      </c>
      <c r="O30" s="42">
        <f>SUM(O32)</f>
        <v>6212395</v>
      </c>
      <c r="P30" s="42">
        <f t="shared" si="17"/>
        <v>6212395</v>
      </c>
      <c r="Q30" s="50"/>
      <c r="R30" s="26"/>
    </row>
    <row r="31" spans="1:18" ht="25.5" customHeight="1">
      <c r="A31" s="27">
        <v>22</v>
      </c>
      <c r="B31" s="22" t="s">
        <v>35</v>
      </c>
      <c r="C31" s="56">
        <f aca="true" t="shared" si="18" ref="C31:P32">SUM(C32)</f>
        <v>65966831</v>
      </c>
      <c r="D31" s="43">
        <f t="shared" si="18"/>
        <v>3345532</v>
      </c>
      <c r="E31" s="44">
        <f t="shared" si="18"/>
        <v>3906386</v>
      </c>
      <c r="F31" s="46">
        <f t="shared" si="18"/>
        <v>4124511</v>
      </c>
      <c r="G31" s="46">
        <f t="shared" si="18"/>
        <v>4596986</v>
      </c>
      <c r="H31" s="42">
        <f t="shared" si="18"/>
        <v>4824695</v>
      </c>
      <c r="I31" s="42">
        <f t="shared" si="18"/>
        <v>5047871</v>
      </c>
      <c r="J31" s="42">
        <f t="shared" si="18"/>
        <v>5227303</v>
      </c>
      <c r="K31" s="42">
        <f t="shared" si="18"/>
        <v>5263347</v>
      </c>
      <c r="L31" s="42">
        <f t="shared" si="18"/>
        <v>5269871</v>
      </c>
      <c r="M31" s="42">
        <f t="shared" si="18"/>
        <v>5723144</v>
      </c>
      <c r="N31" s="42">
        <f t="shared" si="18"/>
        <v>6212395</v>
      </c>
      <c r="O31" s="42">
        <f t="shared" si="18"/>
        <v>6212395</v>
      </c>
      <c r="P31" s="42">
        <f t="shared" si="18"/>
        <v>6212395</v>
      </c>
      <c r="Q31" s="50"/>
      <c r="R31" s="26"/>
    </row>
    <row r="32" spans="1:18" ht="12.75" customHeight="1">
      <c r="A32" s="22">
        <v>23</v>
      </c>
      <c r="B32" s="27" t="s">
        <v>32</v>
      </c>
      <c r="C32" s="56">
        <f t="shared" si="18"/>
        <v>65966831</v>
      </c>
      <c r="D32" s="43">
        <f t="shared" si="18"/>
        <v>3345532</v>
      </c>
      <c r="E32" s="44">
        <f t="shared" si="18"/>
        <v>3906386</v>
      </c>
      <c r="F32" s="46">
        <f t="shared" si="18"/>
        <v>4124511</v>
      </c>
      <c r="G32" s="46">
        <f t="shared" si="18"/>
        <v>4596986</v>
      </c>
      <c r="H32" s="42">
        <f t="shared" si="18"/>
        <v>4824695</v>
      </c>
      <c r="I32" s="42">
        <f t="shared" si="18"/>
        <v>5047871</v>
      </c>
      <c r="J32" s="42">
        <f t="shared" si="18"/>
        <v>5227303</v>
      </c>
      <c r="K32" s="42">
        <f t="shared" si="18"/>
        <v>5263347</v>
      </c>
      <c r="L32" s="42">
        <f t="shared" si="18"/>
        <v>5269871</v>
      </c>
      <c r="M32" s="42">
        <f t="shared" si="18"/>
        <v>5723144</v>
      </c>
      <c r="N32" s="42">
        <f t="shared" si="18"/>
        <v>6212395</v>
      </c>
      <c r="O32" s="42">
        <f t="shared" si="18"/>
        <v>6212395</v>
      </c>
      <c r="P32" s="42">
        <f t="shared" si="18"/>
        <v>6212395</v>
      </c>
      <c r="Q32" s="50"/>
      <c r="R32" s="26"/>
    </row>
    <row r="33" spans="1:18" ht="36" customHeight="1">
      <c r="A33" s="27">
        <v>24</v>
      </c>
      <c r="B33" s="22" t="s">
        <v>44</v>
      </c>
      <c r="C33" s="56">
        <f>SUM(D33:P33)</f>
        <v>65966831</v>
      </c>
      <c r="D33" s="43">
        <v>3345532</v>
      </c>
      <c r="E33" s="44">
        <v>3906386</v>
      </c>
      <c r="F33" s="45">
        <v>4124511</v>
      </c>
      <c r="G33" s="46">
        <v>4596986</v>
      </c>
      <c r="H33" s="42">
        <v>4824695</v>
      </c>
      <c r="I33" s="42">
        <v>5047871</v>
      </c>
      <c r="J33" s="42">
        <v>5227303</v>
      </c>
      <c r="K33" s="42">
        <v>5263347</v>
      </c>
      <c r="L33" s="42">
        <f>SUM(L35)</f>
        <v>5269871</v>
      </c>
      <c r="M33" s="42">
        <f>SUM(M35)</f>
        <v>5723144</v>
      </c>
      <c r="N33" s="42">
        <f>SUM(N35)</f>
        <v>6212395</v>
      </c>
      <c r="O33" s="42">
        <f>SUM(O35)</f>
        <v>6212395</v>
      </c>
      <c r="P33" s="42">
        <f>SUM(P35)</f>
        <v>6212395</v>
      </c>
      <c r="Q33" s="55" t="s">
        <v>45</v>
      </c>
      <c r="R33" s="26"/>
    </row>
    <row r="34" spans="1:18" ht="27" customHeight="1">
      <c r="A34" s="22">
        <v>25</v>
      </c>
      <c r="B34" s="22" t="s">
        <v>35</v>
      </c>
      <c r="C34" s="56">
        <f aca="true" t="shared" si="19" ref="C34:J35">SUM(C33)</f>
        <v>65966831</v>
      </c>
      <c r="D34" s="56">
        <f t="shared" si="19"/>
        <v>3345532</v>
      </c>
      <c r="E34" s="56">
        <f t="shared" si="19"/>
        <v>3906386</v>
      </c>
      <c r="F34" s="42">
        <f t="shared" si="19"/>
        <v>4124511</v>
      </c>
      <c r="G34" s="42">
        <f t="shared" si="19"/>
        <v>4596986</v>
      </c>
      <c r="H34" s="42">
        <f t="shared" si="19"/>
        <v>4824695</v>
      </c>
      <c r="I34" s="42">
        <f t="shared" si="19"/>
        <v>5047871</v>
      </c>
      <c r="J34" s="42">
        <f t="shared" si="19"/>
        <v>5227303</v>
      </c>
      <c r="K34" s="42">
        <v>5263347</v>
      </c>
      <c r="L34" s="42">
        <f>SUM(L35)</f>
        <v>5269871</v>
      </c>
      <c r="M34" s="42">
        <f>SUM(M35)</f>
        <v>5723144</v>
      </c>
      <c r="N34" s="42">
        <f>SUM(N35)</f>
        <v>6212395</v>
      </c>
      <c r="O34" s="42">
        <f>SUM(O35)</f>
        <v>6212395</v>
      </c>
      <c r="P34" s="42">
        <f>SUM(P35)</f>
        <v>6212395</v>
      </c>
      <c r="Q34" s="55"/>
      <c r="R34" s="26"/>
    </row>
    <row r="35" spans="1:18" ht="21" customHeight="1">
      <c r="A35" s="27">
        <v>26</v>
      </c>
      <c r="B35" s="27" t="s">
        <v>32</v>
      </c>
      <c r="C35" s="56">
        <f t="shared" si="19"/>
        <v>65966831</v>
      </c>
      <c r="D35" s="56">
        <f t="shared" si="19"/>
        <v>3345532</v>
      </c>
      <c r="E35" s="56">
        <f t="shared" si="19"/>
        <v>3906386</v>
      </c>
      <c r="F35" s="42">
        <f t="shared" si="19"/>
        <v>4124511</v>
      </c>
      <c r="G35" s="42">
        <f t="shared" si="19"/>
        <v>4596986</v>
      </c>
      <c r="H35" s="42">
        <f t="shared" si="19"/>
        <v>4824695</v>
      </c>
      <c r="I35" s="42">
        <f t="shared" si="19"/>
        <v>5047871</v>
      </c>
      <c r="J35" s="42">
        <f t="shared" si="19"/>
        <v>5227303</v>
      </c>
      <c r="K35" s="42">
        <v>5263347</v>
      </c>
      <c r="L35" s="42">
        <v>5269871</v>
      </c>
      <c r="M35" s="42">
        <v>5723144</v>
      </c>
      <c r="N35" s="42">
        <v>6212395</v>
      </c>
      <c r="O35" s="42">
        <v>6212395</v>
      </c>
      <c r="P35" s="42">
        <v>6212395</v>
      </c>
      <c r="Q35" s="55"/>
      <c r="R35" s="26"/>
    </row>
    <row r="36" spans="1:18" ht="56.25" customHeight="1">
      <c r="A36" s="22">
        <v>27</v>
      </c>
      <c r="B36" s="38" t="s">
        <v>46</v>
      </c>
      <c r="C36" s="23">
        <f aca="true" t="shared" si="20" ref="C36:P36">SUM(C37:C38)</f>
        <v>93482178.41</v>
      </c>
      <c r="D36" s="25">
        <f t="shared" si="20"/>
        <v>6472324</v>
      </c>
      <c r="E36" s="33">
        <f t="shared" si="20"/>
        <v>5786939</v>
      </c>
      <c r="F36" s="34">
        <f t="shared" si="20"/>
        <v>5776178</v>
      </c>
      <c r="G36" s="34">
        <f t="shared" si="20"/>
        <v>5911400</v>
      </c>
      <c r="H36" s="25">
        <f t="shared" si="20"/>
        <v>6210206</v>
      </c>
      <c r="I36" s="59">
        <f t="shared" si="20"/>
        <v>6501380.41</v>
      </c>
      <c r="J36" s="59">
        <f t="shared" si="20"/>
        <v>6866490</v>
      </c>
      <c r="K36" s="59">
        <f t="shared" si="20"/>
        <v>7280367</v>
      </c>
      <c r="L36" s="25">
        <f t="shared" si="20"/>
        <v>7641803</v>
      </c>
      <c r="M36" s="25">
        <f t="shared" si="20"/>
        <v>8296855</v>
      </c>
      <c r="N36" s="25">
        <f>SUM(N37:N38)</f>
        <v>8793913</v>
      </c>
      <c r="O36" s="25">
        <f>SUM(O37:O38)</f>
        <v>8983696</v>
      </c>
      <c r="P36" s="25">
        <f t="shared" si="20"/>
        <v>8960627</v>
      </c>
      <c r="Q36" s="49"/>
      <c r="R36" s="26"/>
    </row>
    <row r="37" spans="1:18" ht="12.75" customHeight="1">
      <c r="A37" s="27">
        <v>28</v>
      </c>
      <c r="B37" s="27" t="s">
        <v>31</v>
      </c>
      <c r="C37" s="28">
        <f aca="true" t="shared" si="21" ref="C37:E38">SUM(C40)</f>
        <v>3767793</v>
      </c>
      <c r="D37" s="29">
        <f t="shared" si="21"/>
        <v>240000</v>
      </c>
      <c r="E37" s="30">
        <f t="shared" si="21"/>
        <v>236000</v>
      </c>
      <c r="F37" s="31">
        <v>253000</v>
      </c>
      <c r="G37" s="31">
        <f>SUM(G40)</f>
        <v>472300</v>
      </c>
      <c r="H37" s="29">
        <v>325600</v>
      </c>
      <c r="I37" s="60">
        <f aca="true" t="shared" si="22" ref="I37:L38">SUM(I40)</f>
        <v>299778</v>
      </c>
      <c r="J37" s="60">
        <f t="shared" si="22"/>
        <v>186000</v>
      </c>
      <c r="K37" s="60">
        <f t="shared" si="22"/>
        <v>287000</v>
      </c>
      <c r="L37" s="60">
        <f t="shared" si="22"/>
        <v>282105</v>
      </c>
      <c r="M37" s="29">
        <f aca="true" t="shared" si="23" ref="M37:P38">SUM(M40)</f>
        <v>438010</v>
      </c>
      <c r="N37" s="29">
        <f t="shared" si="23"/>
        <v>240000</v>
      </c>
      <c r="O37" s="29">
        <f t="shared" si="23"/>
        <v>249000</v>
      </c>
      <c r="P37" s="29">
        <f t="shared" si="23"/>
        <v>259000</v>
      </c>
      <c r="Q37" s="49"/>
      <c r="R37" s="26"/>
    </row>
    <row r="38" spans="1:18" ht="12.75" customHeight="1">
      <c r="A38" s="22">
        <v>29</v>
      </c>
      <c r="B38" s="27" t="s">
        <v>32</v>
      </c>
      <c r="C38" s="28">
        <f t="shared" si="21"/>
        <v>89714385.41</v>
      </c>
      <c r="D38" s="29">
        <f t="shared" si="21"/>
        <v>6232324</v>
      </c>
      <c r="E38" s="30">
        <f t="shared" si="21"/>
        <v>5550939</v>
      </c>
      <c r="F38" s="31">
        <f>SUM(F41)</f>
        <v>5523178</v>
      </c>
      <c r="G38" s="31">
        <f>SUM(G41)</f>
        <v>5439100</v>
      </c>
      <c r="H38" s="29">
        <f>SUM(H41)</f>
        <v>5884606</v>
      </c>
      <c r="I38" s="32">
        <f t="shared" si="22"/>
        <v>6201602.41</v>
      </c>
      <c r="J38" s="29">
        <f t="shared" si="22"/>
        <v>6680490</v>
      </c>
      <c r="K38" s="29">
        <f t="shared" si="22"/>
        <v>6993367</v>
      </c>
      <c r="L38" s="29">
        <f t="shared" si="22"/>
        <v>7359698</v>
      </c>
      <c r="M38" s="29">
        <f t="shared" si="23"/>
        <v>7858845</v>
      </c>
      <c r="N38" s="29">
        <f t="shared" si="23"/>
        <v>8553913</v>
      </c>
      <c r="O38" s="29">
        <f>SUM(O41)</f>
        <v>8734696</v>
      </c>
      <c r="P38" s="29">
        <f t="shared" si="23"/>
        <v>8701627</v>
      </c>
      <c r="Q38" s="61"/>
      <c r="R38" s="26"/>
    </row>
    <row r="39" spans="1:18" ht="25.5" customHeight="1">
      <c r="A39" s="27">
        <v>30</v>
      </c>
      <c r="B39" s="22" t="s">
        <v>35</v>
      </c>
      <c r="C39" s="23">
        <f aca="true" t="shared" si="24" ref="C39:P39">SUM(C40:C41)</f>
        <v>93482178.41</v>
      </c>
      <c r="D39" s="25">
        <f t="shared" si="24"/>
        <v>6472324</v>
      </c>
      <c r="E39" s="33">
        <f t="shared" si="24"/>
        <v>5786939</v>
      </c>
      <c r="F39" s="34">
        <f t="shared" si="24"/>
        <v>5776178</v>
      </c>
      <c r="G39" s="34">
        <f t="shared" si="24"/>
        <v>5911400</v>
      </c>
      <c r="H39" s="25">
        <f t="shared" si="24"/>
        <v>6210206</v>
      </c>
      <c r="I39" s="35">
        <f t="shared" si="24"/>
        <v>6501380.41</v>
      </c>
      <c r="J39" s="25">
        <f t="shared" si="24"/>
        <v>6866490</v>
      </c>
      <c r="K39" s="25">
        <f t="shared" si="24"/>
        <v>7280367</v>
      </c>
      <c r="L39" s="25">
        <f t="shared" si="24"/>
        <v>7641803</v>
      </c>
      <c r="M39" s="25">
        <f t="shared" si="24"/>
        <v>8296855</v>
      </c>
      <c r="N39" s="25">
        <f>SUM(N40:N41)</f>
        <v>8793913</v>
      </c>
      <c r="O39" s="25">
        <f>SUM(O40:O41)</f>
        <v>8983696</v>
      </c>
      <c r="P39" s="25">
        <f t="shared" si="24"/>
        <v>8960627</v>
      </c>
      <c r="Q39" s="49"/>
      <c r="R39" s="26"/>
    </row>
    <row r="40" spans="1:18" ht="12.75" customHeight="1">
      <c r="A40" s="22">
        <v>31</v>
      </c>
      <c r="B40" s="27" t="s">
        <v>31</v>
      </c>
      <c r="C40" s="28">
        <f>SUM(C43+C46+C49)</f>
        <v>3767793</v>
      </c>
      <c r="D40" s="29">
        <f>SUM(D43)</f>
        <v>240000</v>
      </c>
      <c r="E40" s="30">
        <f>SUM(E43)</f>
        <v>236000</v>
      </c>
      <c r="F40" s="31">
        <v>253000</v>
      </c>
      <c r="G40" s="31">
        <f>SUM(G43)</f>
        <v>472300</v>
      </c>
      <c r="H40" s="29">
        <f>SUM(H43)</f>
        <v>325600</v>
      </c>
      <c r="I40" s="32">
        <f>SUM(I43)</f>
        <v>299778</v>
      </c>
      <c r="J40" s="29">
        <f>SUM(J43)</f>
        <v>186000</v>
      </c>
      <c r="K40" s="29">
        <f>SUM(K43)</f>
        <v>287000</v>
      </c>
      <c r="L40" s="29">
        <f>SUM(L43+L46+L49)</f>
        <v>282105</v>
      </c>
      <c r="M40" s="29">
        <f>SUM(M43+M46+M49)</f>
        <v>438010</v>
      </c>
      <c r="N40" s="29">
        <f>SUM(N43+N46+N49)</f>
        <v>240000</v>
      </c>
      <c r="O40" s="29">
        <f>SUM(O43+O46+O49)</f>
        <v>249000</v>
      </c>
      <c r="P40" s="29">
        <f>SUM(P43+P46+P49)</f>
        <v>259000</v>
      </c>
      <c r="Q40" s="49"/>
      <c r="R40" s="26"/>
    </row>
    <row r="41" spans="1:18" ht="12.75" customHeight="1">
      <c r="A41" s="27">
        <v>32</v>
      </c>
      <c r="B41" s="27" t="s">
        <v>32</v>
      </c>
      <c r="C41" s="28">
        <f>SUM(C44+C47+C50+C52)</f>
        <v>89714385.41</v>
      </c>
      <c r="D41" s="29">
        <f>SUM(D44+D47+D50+D52)</f>
        <v>6232324</v>
      </c>
      <c r="E41" s="30">
        <f>SUM(E44+E47+E50+E51)</f>
        <v>5550939</v>
      </c>
      <c r="F41" s="31">
        <f>SUM(F44+F47+F50+F52)</f>
        <v>5523178</v>
      </c>
      <c r="G41" s="31">
        <f aca="true" t="shared" si="25" ref="G41:P41">SUM(G44+G47+G50)</f>
        <v>5439100</v>
      </c>
      <c r="H41" s="30">
        <f t="shared" si="25"/>
        <v>5884606</v>
      </c>
      <c r="I41" s="62">
        <f t="shared" si="25"/>
        <v>6201602.41</v>
      </c>
      <c r="J41" s="30">
        <f t="shared" si="25"/>
        <v>6680490</v>
      </c>
      <c r="K41" s="30">
        <f t="shared" si="25"/>
        <v>6993367</v>
      </c>
      <c r="L41" s="30">
        <f t="shared" si="25"/>
        <v>7359698</v>
      </c>
      <c r="M41" s="30">
        <f t="shared" si="25"/>
        <v>7858845</v>
      </c>
      <c r="N41" s="30">
        <f>SUM(N44+N47+N50)</f>
        <v>8553913</v>
      </c>
      <c r="O41" s="30">
        <f>SUM(O44+O47+O50)</f>
        <v>8734696</v>
      </c>
      <c r="P41" s="30">
        <f t="shared" si="25"/>
        <v>8701627</v>
      </c>
      <c r="Q41" s="61"/>
      <c r="R41" s="26"/>
    </row>
    <row r="42" spans="1:18" ht="48" customHeight="1">
      <c r="A42" s="22">
        <v>33</v>
      </c>
      <c r="B42" s="22" t="s">
        <v>47</v>
      </c>
      <c r="C42" s="23">
        <f aca="true" t="shared" si="26" ref="C42:P42">SUM(C43:C44)</f>
        <v>22852284</v>
      </c>
      <c r="D42" s="25">
        <f t="shared" si="26"/>
        <v>1255767</v>
      </c>
      <c r="E42" s="33">
        <f t="shared" si="26"/>
        <v>1244968</v>
      </c>
      <c r="F42" s="34">
        <f t="shared" si="26"/>
        <v>1281797</v>
      </c>
      <c r="G42" s="34">
        <f t="shared" si="26"/>
        <v>1488732</v>
      </c>
      <c r="H42" s="25">
        <f t="shared" si="26"/>
        <v>1611019</v>
      </c>
      <c r="I42" s="35">
        <f t="shared" si="26"/>
        <v>1691162</v>
      </c>
      <c r="J42" s="25">
        <f t="shared" si="26"/>
        <v>1634756</v>
      </c>
      <c r="K42" s="25">
        <f t="shared" si="26"/>
        <v>1768000</v>
      </c>
      <c r="L42" s="25">
        <f t="shared" si="26"/>
        <v>1913000</v>
      </c>
      <c r="M42" s="25">
        <f t="shared" si="26"/>
        <v>2170000</v>
      </c>
      <c r="N42" s="25">
        <f>SUM(N43:N44)</f>
        <v>2163000</v>
      </c>
      <c r="O42" s="25">
        <f>SUM(O43:O44)</f>
        <v>2275242</v>
      </c>
      <c r="P42" s="25">
        <f t="shared" si="26"/>
        <v>2354841</v>
      </c>
      <c r="Q42" s="49" t="s">
        <v>48</v>
      </c>
      <c r="R42" s="26"/>
    </row>
    <row r="43" spans="1:18" ht="12.75" customHeight="1">
      <c r="A43" s="27">
        <v>34</v>
      </c>
      <c r="B43" s="63" t="s">
        <v>31</v>
      </c>
      <c r="C43" s="64">
        <f>SUM(D43:P43)</f>
        <v>3679678</v>
      </c>
      <c r="D43" s="65">
        <v>240000</v>
      </c>
      <c r="E43" s="66">
        <v>236000</v>
      </c>
      <c r="F43" s="58">
        <v>253000</v>
      </c>
      <c r="G43" s="58">
        <f>263000+209300</f>
        <v>472300</v>
      </c>
      <c r="H43" s="65">
        <v>325600</v>
      </c>
      <c r="I43" s="67">
        <v>299778</v>
      </c>
      <c r="J43" s="65">
        <v>186000</v>
      </c>
      <c r="K43" s="65">
        <v>287000</v>
      </c>
      <c r="L43" s="65">
        <v>271000</v>
      </c>
      <c r="M43" s="65">
        <v>361000</v>
      </c>
      <c r="N43" s="65">
        <v>240000</v>
      </c>
      <c r="O43" s="65">
        <v>249000</v>
      </c>
      <c r="P43" s="65">
        <v>259000</v>
      </c>
      <c r="Q43" s="49"/>
      <c r="R43" s="26"/>
    </row>
    <row r="44" spans="1:18" ht="12.75" customHeight="1">
      <c r="A44" s="22">
        <v>35</v>
      </c>
      <c r="B44" s="41" t="s">
        <v>32</v>
      </c>
      <c r="C44" s="68">
        <f>SUM(D44:P44)</f>
        <v>19172606</v>
      </c>
      <c r="D44" s="43">
        <v>1015767</v>
      </c>
      <c r="E44" s="44">
        <v>1008968</v>
      </c>
      <c r="F44" s="57">
        <v>1028797</v>
      </c>
      <c r="G44" s="57">
        <v>1016432</v>
      </c>
      <c r="H44" s="43">
        <v>1285419</v>
      </c>
      <c r="I44" s="47">
        <v>1391384</v>
      </c>
      <c r="J44" s="43">
        <v>1448756</v>
      </c>
      <c r="K44" s="43">
        <v>1481000</v>
      </c>
      <c r="L44" s="43">
        <v>1642000</v>
      </c>
      <c r="M44" s="43">
        <v>1809000</v>
      </c>
      <c r="N44" s="43">
        <v>1923000</v>
      </c>
      <c r="O44" s="43">
        <v>2026242</v>
      </c>
      <c r="P44" s="43">
        <v>2095841</v>
      </c>
      <c r="Q44" s="50"/>
      <c r="R44" s="26"/>
    </row>
    <row r="45" spans="1:18" ht="48" customHeight="1">
      <c r="A45" s="27">
        <v>36</v>
      </c>
      <c r="B45" s="22" t="s">
        <v>49</v>
      </c>
      <c r="C45" s="23">
        <f>SUM(C46:C47)</f>
        <v>31361215</v>
      </c>
      <c r="D45" s="25">
        <f aca="true" t="shared" si="27" ref="D45:J45">SUM(D47)</f>
        <v>2807024</v>
      </c>
      <c r="E45" s="33">
        <f t="shared" si="27"/>
        <v>2200000</v>
      </c>
      <c r="F45" s="34">
        <f t="shared" si="27"/>
        <v>2200000</v>
      </c>
      <c r="G45" s="34">
        <f t="shared" si="27"/>
        <v>2200000</v>
      </c>
      <c r="H45" s="25">
        <f t="shared" si="27"/>
        <v>2244000</v>
      </c>
      <c r="I45" s="35">
        <f t="shared" si="27"/>
        <v>2200000</v>
      </c>
      <c r="J45" s="25">
        <f t="shared" si="27"/>
        <v>2200000</v>
      </c>
      <c r="K45" s="25">
        <v>2200000</v>
      </c>
      <c r="L45" s="25">
        <f>SUM(L46:L47)</f>
        <v>2352516</v>
      </c>
      <c r="M45" s="25">
        <f>SUM(M46:M47)</f>
        <v>2561411</v>
      </c>
      <c r="N45" s="25">
        <f>SUM(N47)</f>
        <v>2752040</v>
      </c>
      <c r="O45" s="25">
        <f>SUM(O47)</f>
        <v>2790569</v>
      </c>
      <c r="P45" s="25">
        <f>SUM(P47)</f>
        <v>2653655</v>
      </c>
      <c r="Q45" s="49" t="s">
        <v>50</v>
      </c>
      <c r="R45" s="26"/>
    </row>
    <row r="46" spans="1:18" s="8" customFormat="1" ht="13.5" customHeight="1">
      <c r="A46" s="22">
        <v>37</v>
      </c>
      <c r="B46" s="27" t="s">
        <v>31</v>
      </c>
      <c r="C46" s="28">
        <f>SUM(D46:P46)</f>
        <v>33927</v>
      </c>
      <c r="D46" s="29">
        <v>0</v>
      </c>
      <c r="E46" s="30">
        <v>0</v>
      </c>
      <c r="F46" s="31">
        <v>0</v>
      </c>
      <c r="G46" s="31">
        <v>0</v>
      </c>
      <c r="H46" s="29">
        <v>0</v>
      </c>
      <c r="I46" s="32">
        <v>0</v>
      </c>
      <c r="J46" s="29">
        <v>0</v>
      </c>
      <c r="K46" s="29">
        <v>0</v>
      </c>
      <c r="L46" s="29">
        <v>2516</v>
      </c>
      <c r="M46" s="29">
        <v>31411</v>
      </c>
      <c r="N46" s="29">
        <v>0</v>
      </c>
      <c r="O46" s="29">
        <v>0</v>
      </c>
      <c r="P46" s="29">
        <v>0</v>
      </c>
      <c r="Q46" s="61"/>
      <c r="R46" s="86"/>
    </row>
    <row r="47" spans="1:18" ht="12.75" customHeight="1">
      <c r="A47" s="27">
        <v>38</v>
      </c>
      <c r="B47" s="27" t="s">
        <v>32</v>
      </c>
      <c r="C47" s="28">
        <f>SUM(D47:P47)</f>
        <v>31327288</v>
      </c>
      <c r="D47" s="29">
        <v>2807024</v>
      </c>
      <c r="E47" s="30">
        <v>2200000</v>
      </c>
      <c r="F47" s="31">
        <v>2200000</v>
      </c>
      <c r="G47" s="31">
        <v>2200000</v>
      </c>
      <c r="H47" s="29">
        <f>2200000+44000</f>
        <v>2244000</v>
      </c>
      <c r="I47" s="32">
        <v>2200000</v>
      </c>
      <c r="J47" s="29">
        <v>2200000</v>
      </c>
      <c r="K47" s="29">
        <v>2200000</v>
      </c>
      <c r="L47" s="29">
        <v>2350000</v>
      </c>
      <c r="M47" s="29">
        <v>2530000</v>
      </c>
      <c r="N47" s="29">
        <v>2752040</v>
      </c>
      <c r="O47" s="29">
        <v>2790569</v>
      </c>
      <c r="P47" s="29">
        <v>2653655</v>
      </c>
      <c r="Q47" s="61"/>
      <c r="R47" s="26"/>
    </row>
    <row r="48" spans="1:18" ht="56.25" customHeight="1">
      <c r="A48" s="22">
        <v>39</v>
      </c>
      <c r="B48" s="22" t="s">
        <v>51</v>
      </c>
      <c r="C48" s="23">
        <f>SUM(C49:C50)</f>
        <v>39265974.41</v>
      </c>
      <c r="D48" s="25">
        <f aca="true" t="shared" si="28" ref="D48:P48">SUM(D50)</f>
        <v>2407300</v>
      </c>
      <c r="E48" s="33">
        <f t="shared" si="28"/>
        <v>2341499</v>
      </c>
      <c r="F48" s="34">
        <f t="shared" si="28"/>
        <v>2294381</v>
      </c>
      <c r="G48" s="34">
        <f t="shared" si="28"/>
        <v>2222668</v>
      </c>
      <c r="H48" s="25">
        <f t="shared" si="28"/>
        <v>2355187</v>
      </c>
      <c r="I48" s="35">
        <f t="shared" si="28"/>
        <v>2610218.41</v>
      </c>
      <c r="J48" s="25">
        <f t="shared" si="28"/>
        <v>3031734</v>
      </c>
      <c r="K48" s="25">
        <f t="shared" si="28"/>
        <v>3312367</v>
      </c>
      <c r="L48" s="25">
        <f>SUM(L49:L50)</f>
        <v>3376287</v>
      </c>
      <c r="M48" s="25">
        <f>SUM(M49:M50)</f>
        <v>3565444</v>
      </c>
      <c r="N48" s="25">
        <f t="shared" si="28"/>
        <v>3878873</v>
      </c>
      <c r="O48" s="25">
        <f>SUM(O50)</f>
        <v>3917885</v>
      </c>
      <c r="P48" s="25">
        <f t="shared" si="28"/>
        <v>3952131</v>
      </c>
      <c r="Q48" s="49" t="s">
        <v>52</v>
      </c>
      <c r="R48" s="26"/>
    </row>
    <row r="49" spans="1:18" s="8" customFormat="1" ht="17.25" customHeight="1">
      <c r="A49" s="27">
        <v>40</v>
      </c>
      <c r="B49" s="27" t="s">
        <v>31</v>
      </c>
      <c r="C49" s="28">
        <f>SUM(D49:P49)</f>
        <v>54188</v>
      </c>
      <c r="D49" s="29">
        <v>0</v>
      </c>
      <c r="E49" s="69">
        <v>0</v>
      </c>
      <c r="F49" s="70">
        <v>0</v>
      </c>
      <c r="G49" s="70">
        <v>0</v>
      </c>
      <c r="H49" s="71">
        <v>0</v>
      </c>
      <c r="I49" s="72">
        <v>0</v>
      </c>
      <c r="J49" s="71">
        <v>0</v>
      </c>
      <c r="K49" s="71">
        <v>0</v>
      </c>
      <c r="L49" s="71">
        <v>8589</v>
      </c>
      <c r="M49" s="71">
        <v>45599</v>
      </c>
      <c r="N49" s="71">
        <v>0</v>
      </c>
      <c r="O49" s="71">
        <v>0</v>
      </c>
      <c r="P49" s="71">
        <v>0</v>
      </c>
      <c r="Q49" s="87"/>
      <c r="R49" s="86"/>
    </row>
    <row r="50" spans="1:18" ht="12.75" customHeight="1">
      <c r="A50" s="22">
        <v>41</v>
      </c>
      <c r="B50" s="27" t="s">
        <v>32</v>
      </c>
      <c r="C50" s="28">
        <f>SUM(D50:P50)</f>
        <v>39211786.41</v>
      </c>
      <c r="D50" s="29">
        <v>2407300</v>
      </c>
      <c r="E50" s="69">
        <v>2341499</v>
      </c>
      <c r="F50" s="70">
        <v>2294381</v>
      </c>
      <c r="G50" s="70">
        <v>2222668</v>
      </c>
      <c r="H50" s="71">
        <v>2355187</v>
      </c>
      <c r="I50" s="72">
        <f>5160218.41-2550000</f>
        <v>2610218.41</v>
      </c>
      <c r="J50" s="71">
        <v>3031734</v>
      </c>
      <c r="K50" s="71">
        <v>3312367</v>
      </c>
      <c r="L50" s="71">
        <v>3367698</v>
      </c>
      <c r="M50" s="71">
        <v>3519845</v>
      </c>
      <c r="N50" s="71">
        <v>3878873</v>
      </c>
      <c r="O50" s="71">
        <v>3917885</v>
      </c>
      <c r="P50" s="71">
        <v>3952131</v>
      </c>
      <c r="Q50" s="73"/>
      <c r="R50" s="26"/>
    </row>
    <row r="51" spans="1:17" ht="57.75" customHeight="1">
      <c r="A51" s="27">
        <v>42</v>
      </c>
      <c r="B51" s="22" t="s">
        <v>53</v>
      </c>
      <c r="C51" s="74">
        <f>SUM(D51:P51)</f>
        <v>2705</v>
      </c>
      <c r="D51" s="75">
        <v>2233</v>
      </c>
      <c r="E51" s="76">
        <v>472</v>
      </c>
      <c r="F51" s="77">
        <v>0</v>
      </c>
      <c r="G51" s="78">
        <v>0</v>
      </c>
      <c r="H51" s="78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80"/>
    </row>
    <row r="52" spans="1:18" ht="12.75" customHeight="1">
      <c r="A52" s="22">
        <v>43</v>
      </c>
      <c r="B52" s="27" t="s">
        <v>32</v>
      </c>
      <c r="C52" s="81">
        <f>SUM(D52:P52)</f>
        <v>2705</v>
      </c>
      <c r="D52" s="82">
        <v>2233</v>
      </c>
      <c r="E52" s="83">
        <v>472</v>
      </c>
      <c r="F52" s="84"/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27"/>
      <c r="R52" s="26"/>
    </row>
  </sheetData>
  <sheetProtection selectLockedCells="1" selectUnlockedCells="1"/>
  <mergeCells count="13">
    <mergeCell ref="A7:A8"/>
    <mergeCell ref="B7:B8"/>
    <mergeCell ref="C7:P7"/>
    <mergeCell ref="Q7:Q8"/>
    <mergeCell ref="A2:D2"/>
    <mergeCell ref="A3:Q3"/>
    <mergeCell ref="A4:Q4"/>
    <mergeCell ref="U1:AC1"/>
    <mergeCell ref="U2:AC2"/>
    <mergeCell ref="N1:Q1"/>
    <mergeCell ref="N2:Q2"/>
    <mergeCell ref="A5:Q5"/>
    <mergeCell ref="A6:Q6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2024-02-29T04:39:17Z</cp:lastPrinted>
  <dcterms:created xsi:type="dcterms:W3CDTF">2023-03-02T12:22:56Z</dcterms:created>
  <dcterms:modified xsi:type="dcterms:W3CDTF">2024-03-20T10:21:06Z</dcterms:modified>
  <cp:category/>
  <cp:version/>
  <cp:contentType/>
  <cp:contentStatus/>
</cp:coreProperties>
</file>