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<sst xmlns="http://schemas.openxmlformats.org/spreadsheetml/2006/main" count="141" uniqueCount="137">
  <si>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</si>
  <si>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</si>
  <si>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</si>
  <si>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</si>
  <si>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</si>
  <si>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</si>
  <si>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</si>
  <si>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</si>
  <si>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</si>
  <si>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</si>
  <si>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</si>
  <si>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</si>
  <si>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</si>
  <si>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</si>
  <si>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</si>
  <si>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</si>
  <si>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</si>
  <si>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</si>
  <si>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</si>
  <si>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</si>
  <si>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</si>
  <si>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</si>
  <si>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</si>
  <si>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</si>
  <si>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</si>
  <si>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</si>
  <si>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</si>
  <si>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</si>
  <si>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</si>
  <si>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</si>
  <si>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</si>
  <si>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</si>
  <si>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</si>
  <si>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</si>
  <si>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</si>
  <si>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</si>
  <si>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</si>
  <si>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</si>
  <si>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</si>
  <si>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</si>
  <si>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</si>
  <si>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</si>
  <si>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</si>
  <si>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</si>
  <si>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</si>
  <si>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</si>
  <si>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</si>
  <si>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</si>
  <si>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</si>
  <si>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</si>
  <si>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</si>
  <si>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</si>
  <si>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</si>
  <si>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</si>
  <si>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</si>
  <si>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</si>
  <si>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</si>
  <si>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</si>
  <si>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</si>
  <si>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</si>
  <si>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</si>
  <si>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</si>
  <si>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</si>
  <si>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</si>
  <si>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</si>
  <si>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</si>
  <si>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</si>
  <si>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</si>
  <si>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</si>
  <si>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</si>
  <si>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</si>
  <si>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</si>
  <si>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</si>
  <si>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</si>
  <si>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</si>
  <si>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</si>
  <si>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</si>
  <si>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</si>
  <si>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</si>
  <si>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</si>
  <si>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</si>
  <si>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</si>
  <si>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</si>
  <si>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</si>
  <si>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</si>
  <si>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</si>
  <si>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</si>
  <si>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</si>
  <si>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</si>
  <si>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</si>
  <si>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</si>
  <si>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</si>
  <si>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</si>
  <si>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</si>
  <si>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</si>
  <si>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</si>
  <si>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</si>
  <si>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</si>
  <si>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</si>
  <si>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</si>
  <si>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</si>
  <si>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</si>
  <si>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</si>
  <si>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</si>
  <si>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</si>
  <si>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</si>
  <si>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</si>
  <si>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</si>
  <si>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</si>
  <si>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</si>
  <si>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</si>
  <si>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</si>
  <si>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</si>
  <si>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</si>
  <si>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</si>
  <si>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</si>
  <si>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</si>
  <si>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</si>
  <si>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</si>
  <si>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</si>
  <si>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</si>
  <si>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</si>
  <si>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</si>
  <si>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</si>
  <si>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</si>
  <si>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</si>
  <si>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</si>
  <si>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</si>
  <si>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</si>
  <si>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</si>
  <si>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</si>
  <si>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</si>
  <si>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</si>
  <si>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</si>
  <si>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</si>
  <si>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мая 2019 года.</t>
    </r>
  </si>
  <si>
    <t>по расходам  по состоянию на 01 мая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</si>
</sst>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Font="1" applyFill="1" applyBorder="1" applyAlignment="1">
      <alignment/>
    </xf>
    <xf numFmtId="180" fontId="1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36" xfId="55" applyNumberFormat="1" applyFont="1" applyFill="1" applyBorder="1" applyAlignment="1">
      <alignment horizontal="left" vertical="top" wrapText="1"/>
      <protection/>
    </xf>
    <xf numFmtId="0" fontId="12" fillId="0" borderId="37" xfId="55" applyNumberFormat="1" applyFont="1" applyFill="1" applyBorder="1" applyAlignment="1">
      <alignment horizontal="left" vertical="top" wrapText="1"/>
      <protection/>
    </xf>
    <xf numFmtId="0" fontId="4" fillId="0" borderId="25" xfId="0" applyFont="1" applyBorder="1" applyAlignment="1">
      <alignment horizontal="left" vertical="center"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8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180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49" fontId="14" fillId="0" borderId="2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/>
    </xf>
    <xf numFmtId="0" fontId="15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/>
    </xf>
    <xf numFmtId="0" fontId="6" fillId="0" borderId="41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80" fontId="0" fillId="0" borderId="19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0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3" xfId="0" applyNumberFormat="1" applyFont="1" applyFill="1" applyBorder="1" applyAlignment="1">
      <alignment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6" xfId="0" applyNumberFormat="1" applyFont="1" applyFill="1" applyBorder="1" applyAlignment="1">
      <alignment/>
    </xf>
    <xf numFmtId="2" fontId="60" fillId="0" borderId="16" xfId="0" applyNumberFormat="1" applyFont="1" applyFill="1" applyBorder="1" applyAlignment="1">
      <alignment horizontal="right" wrapText="1"/>
    </xf>
    <xf numFmtId="2" fontId="60" fillId="0" borderId="1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6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 horizontal="right" vertical="center" wrapText="1"/>
    </xf>
    <xf numFmtId="2" fontId="60" fillId="0" borderId="16" xfId="0" applyNumberFormat="1" applyFont="1" applyFill="1" applyBorder="1" applyAlignment="1">
      <alignment horizontal="right"/>
    </xf>
    <xf numFmtId="4" fontId="61" fillId="0" borderId="48" xfId="0" applyNumberFormat="1" applyFont="1" applyFill="1" applyBorder="1" applyAlignment="1">
      <alignment horizontal="right" vertical="center" wrapText="1"/>
    </xf>
    <xf numFmtId="4" fontId="61" fillId="0" borderId="49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wrapText="1"/>
    </xf>
    <xf numFmtId="2" fontId="61" fillId="0" borderId="48" xfId="0" applyNumberFormat="1" applyFont="1" applyFill="1" applyBorder="1" applyAlignment="1">
      <alignment horizontal="right" wrapText="1"/>
    </xf>
    <xf numFmtId="2" fontId="61" fillId="0" borderId="49" xfId="0" applyNumberFormat="1" applyFont="1" applyFill="1" applyBorder="1" applyAlignment="1">
      <alignment horizontal="right" wrapText="1"/>
    </xf>
    <xf numFmtId="4" fontId="61" fillId="0" borderId="48" xfId="0" applyNumberFormat="1" applyFont="1" applyFill="1" applyBorder="1" applyAlignment="1">
      <alignment horizontal="right" wrapText="1"/>
    </xf>
    <xf numFmtId="4" fontId="61" fillId="0" borderId="49" xfId="0" applyNumberFormat="1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2" xfId="0" applyNumberFormat="1" applyFont="1" applyFill="1" applyBorder="1" applyAlignment="1">
      <alignment/>
    </xf>
    <xf numFmtId="2" fontId="60" fillId="0" borderId="45" xfId="0" applyNumberFormat="1" applyFont="1" applyFill="1" applyBorder="1" applyAlignment="1">
      <alignment/>
    </xf>
    <xf numFmtId="2" fontId="60" fillId="0" borderId="55" xfId="0" applyNumberFormat="1" applyFont="1" applyFill="1" applyBorder="1" applyAlignment="1">
      <alignment/>
    </xf>
    <xf numFmtId="2" fontId="61" fillId="0" borderId="48" xfId="0" applyNumberFormat="1" applyFont="1" applyFill="1" applyBorder="1" applyAlignment="1">
      <alignment/>
    </xf>
    <xf numFmtId="4" fontId="61" fillId="0" borderId="26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48" xfId="0" applyNumberFormat="1" applyFont="1" applyFill="1" applyBorder="1" applyAlignment="1">
      <alignment/>
    </xf>
    <xf numFmtId="4" fontId="61" fillId="0" borderId="22" xfId="0" applyNumberFormat="1" applyFont="1" applyFill="1" applyBorder="1" applyAlignment="1">
      <alignment/>
    </xf>
    <xf numFmtId="2" fontId="60" fillId="0" borderId="58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 wrapText="1"/>
    </xf>
    <xf numFmtId="2" fontId="0" fillId="0" borderId="2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32" borderId="47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0" fontId="0" fillId="32" borderId="59" xfId="0" applyFont="1" applyFill="1" applyBorder="1" applyAlignment="1">
      <alignment/>
    </xf>
    <xf numFmtId="0" fontId="0" fillId="32" borderId="6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1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2" fontId="60" fillId="32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I42" sqref="I42"/>
    </sheetView>
  </sheetViews>
  <sheetFormatPr defaultColWidth="9.140625" defaultRowHeight="12.75"/>
  <cols>
    <col min="1" max="1" width="11.7109375" style="72" customWidth="1"/>
    <col min="2" max="2" width="47.57421875" style="72" customWidth="1"/>
    <col min="3" max="3" width="11.00390625" style="72" customWidth="1"/>
    <col min="4" max="5" width="10.140625" style="72" customWidth="1"/>
    <col min="6" max="7" width="8.421875" style="72" customWidth="1"/>
    <col min="8" max="8" width="9.140625" style="72" customWidth="1"/>
    <col min="9" max="9" width="11.28125" style="72" customWidth="1"/>
    <col min="10" max="10" width="9.57421875" style="72" bestFit="1" customWidth="1"/>
    <col min="11" max="16384" width="9.140625" style="72" customWidth="1"/>
  </cols>
  <sheetData>
    <row r="1" spans="2:7" ht="12.75">
      <c r="B1" s="105"/>
      <c r="C1" s="106"/>
      <c r="D1" s="106"/>
      <c r="E1" s="105" t="s">
        <v>126</v>
      </c>
      <c r="F1" s="105"/>
      <c r="G1" s="105"/>
    </row>
    <row r="2" spans="2:7" ht="12.75">
      <c r="B2" s="211"/>
      <c r="C2" s="211"/>
      <c r="D2" s="211"/>
      <c r="E2" s="211"/>
      <c r="F2" s="211"/>
      <c r="G2" s="211"/>
    </row>
    <row r="3" spans="2:7" ht="9" customHeight="1">
      <c r="B3" s="107"/>
      <c r="C3" s="107"/>
      <c r="D3" s="107"/>
      <c r="E3" s="107"/>
      <c r="F3" s="107"/>
      <c r="G3" s="107"/>
    </row>
    <row r="4" spans="1:7" s="123" customFormat="1" ht="18" customHeight="1">
      <c r="A4" s="212" t="s">
        <v>128</v>
      </c>
      <c r="B4" s="212"/>
      <c r="C4" s="212"/>
      <c r="D4" s="212"/>
      <c r="E4" s="212"/>
      <c r="F4" s="212"/>
      <c r="G4" s="212"/>
    </row>
    <row r="5" spans="1:7" s="123" customFormat="1" ht="18" customHeight="1">
      <c r="A5" s="212" t="s">
        <v>135</v>
      </c>
      <c r="B5" s="212"/>
      <c r="C5" s="212"/>
      <c r="D5" s="212"/>
      <c r="E5" s="212"/>
      <c r="F5" s="212"/>
      <c r="G5" s="212"/>
    </row>
    <row r="6" ht="8.25" customHeight="1"/>
    <row r="7" spans="5:7" ht="11.25" customHeight="1" thickBot="1">
      <c r="E7" s="213" t="s">
        <v>0</v>
      </c>
      <c r="F7" s="213"/>
      <c r="G7" s="213"/>
    </row>
    <row r="8" spans="1:7" s="123" customFormat="1" ht="12.75">
      <c r="A8" s="200" t="s">
        <v>1</v>
      </c>
      <c r="B8" s="200" t="s">
        <v>2</v>
      </c>
      <c r="C8" s="200" t="s">
        <v>88</v>
      </c>
      <c r="D8" s="200" t="s">
        <v>90</v>
      </c>
      <c r="E8" s="203" t="s">
        <v>3</v>
      </c>
      <c r="F8" s="200" t="s">
        <v>89</v>
      </c>
      <c r="G8" s="208" t="s">
        <v>91</v>
      </c>
    </row>
    <row r="9" spans="1:7" s="123" customFormat="1" ht="12.75">
      <c r="A9" s="201"/>
      <c r="B9" s="201"/>
      <c r="C9" s="201"/>
      <c r="D9" s="201"/>
      <c r="E9" s="204"/>
      <c r="F9" s="201"/>
      <c r="G9" s="209"/>
    </row>
    <row r="10" spans="1:10" s="123" customFormat="1" ht="30.75" customHeight="1" thickBot="1">
      <c r="A10" s="201"/>
      <c r="B10" s="202"/>
      <c r="C10" s="202"/>
      <c r="D10" s="202"/>
      <c r="E10" s="205"/>
      <c r="F10" s="202"/>
      <c r="G10" s="210"/>
      <c r="I10" s="129"/>
      <c r="J10" s="129"/>
    </row>
    <row r="11" spans="1:11" ht="16.5" customHeight="1" thickBot="1">
      <c r="A11" s="73" t="s">
        <v>4</v>
      </c>
      <c r="B11" s="74" t="s">
        <v>5</v>
      </c>
      <c r="C11" s="176">
        <f>C16+C17+C18+C19+C20+C21+C22+C23+C24+C25+C26+C27+C28+C14+C12+C15+C13</f>
        <v>221247</v>
      </c>
      <c r="D11" s="177">
        <f>D16+D17+D18+D19+D20+D21+D22+D23+D24+D25+D26+D27+D28+D14+D12+D15+D13</f>
        <v>73748.99999999999</v>
      </c>
      <c r="E11" s="177">
        <f>E16+E17+E18+E19+E20+E21+E22+E23+E24+E25+E26+E27+E28+E14+E12+E15+E13</f>
        <v>75658</v>
      </c>
      <c r="F11" s="171">
        <f>E11/D11*100</f>
        <v>102.58850967470747</v>
      </c>
      <c r="G11" s="171">
        <f>E11/C11*100</f>
        <v>34.19616989156915</v>
      </c>
      <c r="I11" s="75"/>
      <c r="J11" s="75"/>
      <c r="K11" s="75"/>
    </row>
    <row r="12" spans="1:9" ht="13.5" customHeight="1">
      <c r="A12" s="76" t="s">
        <v>6</v>
      </c>
      <c r="B12" s="77" t="s">
        <v>7</v>
      </c>
      <c r="C12" s="124">
        <v>172706</v>
      </c>
      <c r="D12" s="124">
        <f>C12/12*4</f>
        <v>57568.666666666664</v>
      </c>
      <c r="E12" s="124">
        <v>52136</v>
      </c>
      <c r="F12" s="125">
        <f aca="true" t="shared" si="0" ref="F12:F43">E12/D12*100</f>
        <v>90.56315356733408</v>
      </c>
      <c r="G12" s="125">
        <f aca="true" t="shared" si="1" ref="G12:G43">E12/C12*100</f>
        <v>30.18771785577803</v>
      </c>
      <c r="I12" s="167"/>
    </row>
    <row r="13" spans="1:9" ht="40.5" customHeight="1">
      <c r="A13" s="78" t="s">
        <v>115</v>
      </c>
      <c r="B13" s="79" t="s">
        <v>116</v>
      </c>
      <c r="C13" s="126">
        <v>13228</v>
      </c>
      <c r="D13" s="124">
        <f aca="true" t="shared" si="2" ref="D13:D27">C13/12*4</f>
        <v>4409.333333333333</v>
      </c>
      <c r="E13" s="126">
        <v>4467</v>
      </c>
      <c r="F13" s="127">
        <f t="shared" si="0"/>
        <v>101.30783187178713</v>
      </c>
      <c r="G13" s="127">
        <f t="shared" si="1"/>
        <v>33.7692772905957</v>
      </c>
      <c r="I13" s="167"/>
    </row>
    <row r="14" spans="1:9" ht="29.25" customHeight="1">
      <c r="A14" s="78" t="s">
        <v>112</v>
      </c>
      <c r="B14" s="80" t="s">
        <v>111</v>
      </c>
      <c r="C14" s="124">
        <v>3508</v>
      </c>
      <c r="D14" s="124">
        <f t="shared" si="2"/>
        <v>1169.3333333333333</v>
      </c>
      <c r="E14" s="124">
        <v>1408</v>
      </c>
      <c r="F14" s="127">
        <f t="shared" si="0"/>
        <v>120.41049030786775</v>
      </c>
      <c r="G14" s="127">
        <f t="shared" si="1"/>
        <v>40.136830102622575</v>
      </c>
      <c r="I14" s="167"/>
    </row>
    <row r="15" spans="1:10" ht="39" customHeight="1">
      <c r="A15" s="81" t="s">
        <v>113</v>
      </c>
      <c r="B15" s="82" t="s">
        <v>114</v>
      </c>
      <c r="C15" s="128">
        <v>361</v>
      </c>
      <c r="D15" s="124">
        <f t="shared" si="2"/>
        <v>120.33333333333333</v>
      </c>
      <c r="E15" s="128">
        <v>280</v>
      </c>
      <c r="F15" s="127">
        <f t="shared" si="0"/>
        <v>232.68698060941827</v>
      </c>
      <c r="G15" s="127">
        <f t="shared" si="1"/>
        <v>77.5623268698061</v>
      </c>
      <c r="I15" s="167"/>
      <c r="J15" s="75"/>
    </row>
    <row r="16" spans="1:9" ht="24.75" customHeight="1">
      <c r="A16" s="65" t="s">
        <v>8</v>
      </c>
      <c r="B16" s="83" t="s">
        <v>9</v>
      </c>
      <c r="C16" s="128">
        <v>4356</v>
      </c>
      <c r="D16" s="124">
        <f t="shared" si="2"/>
        <v>1452</v>
      </c>
      <c r="E16" s="128">
        <v>1934</v>
      </c>
      <c r="F16" s="127">
        <f t="shared" si="0"/>
        <v>133.19559228650138</v>
      </c>
      <c r="G16" s="127">
        <f t="shared" si="1"/>
        <v>44.39853076216713</v>
      </c>
      <c r="I16" s="167"/>
    </row>
    <row r="17" spans="1:9" ht="15" customHeight="1">
      <c r="A17" s="84" t="s">
        <v>10</v>
      </c>
      <c r="B17" s="85" t="s">
        <v>11</v>
      </c>
      <c r="C17" s="128">
        <v>32</v>
      </c>
      <c r="D17" s="124">
        <f t="shared" si="2"/>
        <v>10.666666666666666</v>
      </c>
      <c r="E17" s="128">
        <v>21</v>
      </c>
      <c r="F17" s="127">
        <f t="shared" si="0"/>
        <v>196.875</v>
      </c>
      <c r="G17" s="127">
        <f t="shared" si="1"/>
        <v>65.625</v>
      </c>
      <c r="I17" s="167"/>
    </row>
    <row r="18" spans="1:9" ht="18" customHeight="1">
      <c r="A18" s="84" t="s">
        <v>12</v>
      </c>
      <c r="B18" s="85" t="s">
        <v>13</v>
      </c>
      <c r="C18" s="128">
        <v>4470</v>
      </c>
      <c r="D18" s="124">
        <f t="shared" si="2"/>
        <v>1490</v>
      </c>
      <c r="E18" s="128">
        <v>517</v>
      </c>
      <c r="F18" s="130">
        <f t="shared" si="0"/>
        <v>34.697986577181204</v>
      </c>
      <c r="G18" s="130">
        <f t="shared" si="1"/>
        <v>11.56599552572707</v>
      </c>
      <c r="I18" s="167"/>
    </row>
    <row r="19" spans="1:9" ht="12.75">
      <c r="A19" s="65" t="s">
        <v>14</v>
      </c>
      <c r="B19" s="86" t="s">
        <v>15</v>
      </c>
      <c r="C19" s="128">
        <v>10090</v>
      </c>
      <c r="D19" s="124">
        <f t="shared" si="2"/>
        <v>3363.3333333333335</v>
      </c>
      <c r="E19" s="128">
        <v>4463</v>
      </c>
      <c r="F19" s="130">
        <f t="shared" si="0"/>
        <v>132.69573835480674</v>
      </c>
      <c r="G19" s="130">
        <f t="shared" si="1"/>
        <v>44.23191278493558</v>
      </c>
      <c r="I19" s="167"/>
    </row>
    <row r="20" spans="1:9" ht="12.75">
      <c r="A20" s="65" t="s">
        <v>16</v>
      </c>
      <c r="B20" s="86" t="s">
        <v>17</v>
      </c>
      <c r="C20" s="128">
        <v>1163</v>
      </c>
      <c r="D20" s="124">
        <f t="shared" si="2"/>
        <v>387.6666666666667</v>
      </c>
      <c r="E20" s="128">
        <v>7049</v>
      </c>
      <c r="F20" s="130">
        <f t="shared" si="0"/>
        <v>1818.3147033533962</v>
      </c>
      <c r="G20" s="130">
        <f t="shared" si="1"/>
        <v>606.1049011177988</v>
      </c>
      <c r="I20" s="167"/>
    </row>
    <row r="21" spans="1:9" ht="25.5">
      <c r="A21" s="65" t="s">
        <v>18</v>
      </c>
      <c r="B21" s="85" t="s">
        <v>92</v>
      </c>
      <c r="C21" s="128">
        <v>0</v>
      </c>
      <c r="D21" s="124">
        <f t="shared" si="2"/>
        <v>0</v>
      </c>
      <c r="E21" s="128">
        <v>1</v>
      </c>
      <c r="F21" s="127">
        <v>0</v>
      </c>
      <c r="G21" s="127">
        <v>0</v>
      </c>
      <c r="I21" s="145"/>
    </row>
    <row r="22" spans="1:9" ht="24" customHeight="1">
      <c r="A22" s="68" t="s">
        <v>19</v>
      </c>
      <c r="B22" s="83" t="s">
        <v>93</v>
      </c>
      <c r="C22" s="128">
        <v>7394</v>
      </c>
      <c r="D22" s="124">
        <f t="shared" si="2"/>
        <v>2464.6666666666665</v>
      </c>
      <c r="E22" s="128">
        <v>2170</v>
      </c>
      <c r="F22" s="127">
        <f t="shared" si="0"/>
        <v>88.04436029212876</v>
      </c>
      <c r="G22" s="127">
        <f t="shared" si="1"/>
        <v>29.348120097376253</v>
      </c>
      <c r="I22" s="167"/>
    </row>
    <row r="23" spans="1:9" ht="15" customHeight="1">
      <c r="A23" s="68" t="s">
        <v>20</v>
      </c>
      <c r="B23" s="87" t="s">
        <v>21</v>
      </c>
      <c r="C23" s="128">
        <v>470</v>
      </c>
      <c r="D23" s="124">
        <f t="shared" si="2"/>
        <v>156.66666666666666</v>
      </c>
      <c r="E23" s="128">
        <v>63</v>
      </c>
      <c r="F23" s="130">
        <f t="shared" si="0"/>
        <v>40.21276595744681</v>
      </c>
      <c r="G23" s="130">
        <f t="shared" si="1"/>
        <v>13.404255319148936</v>
      </c>
      <c r="I23" s="168"/>
    </row>
    <row r="24" spans="1:9" ht="25.5">
      <c r="A24" s="65" t="s">
        <v>22</v>
      </c>
      <c r="B24" s="66" t="s">
        <v>23</v>
      </c>
      <c r="C24" s="128">
        <v>316</v>
      </c>
      <c r="D24" s="124">
        <f t="shared" si="2"/>
        <v>105.33333333333333</v>
      </c>
      <c r="E24" s="128">
        <v>60</v>
      </c>
      <c r="F24" s="127">
        <f t="shared" si="0"/>
        <v>56.9620253164557</v>
      </c>
      <c r="G24" s="127">
        <f t="shared" si="1"/>
        <v>18.9873417721519</v>
      </c>
      <c r="I24" s="167"/>
    </row>
    <row r="25" spans="1:9" ht="25.5">
      <c r="A25" s="65" t="s">
        <v>24</v>
      </c>
      <c r="B25" s="66" t="s">
        <v>25</v>
      </c>
      <c r="C25" s="128">
        <v>2005</v>
      </c>
      <c r="D25" s="124">
        <f t="shared" si="2"/>
        <v>668.3333333333334</v>
      </c>
      <c r="E25" s="128">
        <v>1045</v>
      </c>
      <c r="F25" s="127">
        <f t="shared" si="0"/>
        <v>156.35910224438902</v>
      </c>
      <c r="G25" s="127">
        <f t="shared" si="1"/>
        <v>52.119700748129674</v>
      </c>
      <c r="I25" s="167"/>
    </row>
    <row r="26" spans="1:9" ht="12.75">
      <c r="A26" s="88" t="s">
        <v>26</v>
      </c>
      <c r="B26" s="66" t="s">
        <v>27</v>
      </c>
      <c r="C26" s="128">
        <v>0</v>
      </c>
      <c r="D26" s="124">
        <f t="shared" si="2"/>
        <v>0</v>
      </c>
      <c r="E26" s="128">
        <v>0</v>
      </c>
      <c r="F26" s="130">
        <v>0</v>
      </c>
      <c r="G26" s="130">
        <v>0</v>
      </c>
      <c r="I26" s="145"/>
    </row>
    <row r="27" spans="1:9" ht="15.75" customHeight="1">
      <c r="A27" s="65" t="s">
        <v>28</v>
      </c>
      <c r="B27" s="66" t="s">
        <v>29</v>
      </c>
      <c r="C27" s="128">
        <v>1148</v>
      </c>
      <c r="D27" s="124">
        <f t="shared" si="2"/>
        <v>382.6666666666667</v>
      </c>
      <c r="E27" s="128">
        <v>44</v>
      </c>
      <c r="F27" s="130">
        <f t="shared" si="0"/>
        <v>11.498257839721255</v>
      </c>
      <c r="G27" s="130">
        <f t="shared" si="1"/>
        <v>3.8327526132404177</v>
      </c>
      <c r="I27" s="167"/>
    </row>
    <row r="28" spans="1:9" ht="13.5" thickBot="1">
      <c r="A28" s="88" t="s">
        <v>30</v>
      </c>
      <c r="B28" s="89" t="s">
        <v>31</v>
      </c>
      <c r="C28" s="172">
        <v>0</v>
      </c>
      <c r="D28" s="124">
        <f>C28/12*4</f>
        <v>0</v>
      </c>
      <c r="E28" s="172">
        <v>0</v>
      </c>
      <c r="F28" s="131">
        <v>0</v>
      </c>
      <c r="G28" s="131">
        <v>0</v>
      </c>
      <c r="I28" s="145"/>
    </row>
    <row r="29" spans="1:9" s="92" customFormat="1" ht="15" customHeight="1" thickBot="1">
      <c r="A29" s="90" t="s">
        <v>32</v>
      </c>
      <c r="B29" s="91" t="s">
        <v>33</v>
      </c>
      <c r="C29" s="178">
        <f>C30</f>
        <v>401834</v>
      </c>
      <c r="D29" s="178">
        <f>D30</f>
        <v>133944.66666666666</v>
      </c>
      <c r="E29" s="178">
        <f>E30+E41+E40</f>
        <v>107669</v>
      </c>
      <c r="F29" s="133">
        <f t="shared" si="0"/>
        <v>80.38319305982073</v>
      </c>
      <c r="G29" s="134">
        <f t="shared" si="1"/>
        <v>26.794397686606906</v>
      </c>
      <c r="I29" s="169"/>
    </row>
    <row r="30" spans="1:9" ht="28.5" customHeight="1">
      <c r="A30" s="93" t="s">
        <v>34</v>
      </c>
      <c r="B30" s="94" t="s">
        <v>35</v>
      </c>
      <c r="C30" s="124">
        <f>C31+C33+C36+C37+C38+C39</f>
        <v>401834</v>
      </c>
      <c r="D30" s="124">
        <f>D31+D33+D36+D37+D38+D39+D41+D42</f>
        <v>133944.66666666666</v>
      </c>
      <c r="E30" s="124">
        <f>E31+E33+E36+E37+E38+E39</f>
        <v>113379</v>
      </c>
      <c r="F30" s="135">
        <f t="shared" si="0"/>
        <v>84.64614741410634</v>
      </c>
      <c r="G30" s="135">
        <f t="shared" si="1"/>
        <v>28.215382471368773</v>
      </c>
      <c r="I30" s="170"/>
    </row>
    <row r="31" spans="1:9" ht="28.5">
      <c r="A31" s="67" t="s">
        <v>36</v>
      </c>
      <c r="B31" s="95" t="s">
        <v>94</v>
      </c>
      <c r="C31" s="128">
        <f>C32</f>
        <v>15087</v>
      </c>
      <c r="D31" s="128">
        <f>D32</f>
        <v>5029</v>
      </c>
      <c r="E31" s="128">
        <f>E32</f>
        <v>1258</v>
      </c>
      <c r="F31" s="132">
        <f>F32</f>
        <v>25.014913501690195</v>
      </c>
      <c r="G31" s="132">
        <f>G32</f>
        <v>8.3383045005634</v>
      </c>
      <c r="I31" s="145"/>
    </row>
    <row r="32" spans="1:9" ht="14.25">
      <c r="A32" s="67" t="s">
        <v>96</v>
      </c>
      <c r="B32" s="96" t="s">
        <v>95</v>
      </c>
      <c r="C32" s="128">
        <v>15087</v>
      </c>
      <c r="D32" s="124">
        <f>C32/12*4</f>
        <v>5029</v>
      </c>
      <c r="E32" s="128">
        <v>1258</v>
      </c>
      <c r="F32" s="127">
        <f t="shared" si="0"/>
        <v>25.014913501690195</v>
      </c>
      <c r="G32" s="127">
        <f t="shared" si="1"/>
        <v>8.3383045005634</v>
      </c>
      <c r="I32" s="145"/>
    </row>
    <row r="33" spans="1:9" ht="29.25" customHeight="1">
      <c r="A33" s="68" t="s">
        <v>130</v>
      </c>
      <c r="B33" s="66" t="s">
        <v>97</v>
      </c>
      <c r="C33" s="128">
        <v>185955</v>
      </c>
      <c r="D33" s="124">
        <f aca="true" t="shared" si="3" ref="D33:D40">C33/12*4</f>
        <v>61985</v>
      </c>
      <c r="E33" s="128">
        <v>31618</v>
      </c>
      <c r="F33" s="127">
        <f t="shared" si="0"/>
        <v>51.00911510849399</v>
      </c>
      <c r="G33" s="127">
        <f t="shared" si="1"/>
        <v>17.003038369497997</v>
      </c>
      <c r="H33" s="167"/>
      <c r="I33" s="167"/>
    </row>
    <row r="34" spans="1:9" ht="33.75">
      <c r="A34" s="68" t="s">
        <v>98</v>
      </c>
      <c r="B34" s="97" t="s">
        <v>99</v>
      </c>
      <c r="C34" s="128">
        <v>0</v>
      </c>
      <c r="D34" s="124">
        <f t="shared" si="3"/>
        <v>0</v>
      </c>
      <c r="E34" s="128">
        <v>0</v>
      </c>
      <c r="F34" s="127">
        <v>0</v>
      </c>
      <c r="G34" s="127">
        <v>0</v>
      </c>
      <c r="I34" s="145"/>
    </row>
    <row r="35" spans="1:9" ht="12.75" customHeight="1" hidden="1">
      <c r="A35" s="65"/>
      <c r="B35" s="98"/>
      <c r="C35" s="220"/>
      <c r="D35" s="124">
        <f t="shared" si="3"/>
        <v>0</v>
      </c>
      <c r="E35" s="220"/>
      <c r="F35" s="127" t="e">
        <f t="shared" si="0"/>
        <v>#DIV/0!</v>
      </c>
      <c r="G35" s="127" t="e">
        <f t="shared" si="1"/>
        <v>#DIV/0!</v>
      </c>
      <c r="I35" s="145"/>
    </row>
    <row r="36" spans="1:9" ht="20.25" customHeight="1">
      <c r="A36" s="67" t="s">
        <v>129</v>
      </c>
      <c r="B36" s="98" t="s">
        <v>37</v>
      </c>
      <c r="C36" s="128">
        <v>184394</v>
      </c>
      <c r="D36" s="124">
        <f t="shared" si="3"/>
        <v>61464.666666666664</v>
      </c>
      <c r="E36" s="128">
        <v>67898</v>
      </c>
      <c r="F36" s="127">
        <f>E36/D36*100</f>
        <v>110.46671800600888</v>
      </c>
      <c r="G36" s="127">
        <f>E36/C36*100</f>
        <v>36.82223933533629</v>
      </c>
      <c r="I36" s="167"/>
    </row>
    <row r="37" spans="1:9" ht="15" customHeight="1">
      <c r="A37" s="69" t="s">
        <v>131</v>
      </c>
      <c r="B37" s="99" t="s">
        <v>38</v>
      </c>
      <c r="C37" s="128">
        <v>1398</v>
      </c>
      <c r="D37" s="124">
        <f t="shared" si="3"/>
        <v>466</v>
      </c>
      <c r="E37" s="128">
        <v>12605</v>
      </c>
      <c r="F37" s="127">
        <f>E37/D37*100</f>
        <v>2704.9356223175964</v>
      </c>
      <c r="G37" s="127">
        <f>E37/C37*100</f>
        <v>901.6452074391989</v>
      </c>
      <c r="I37" s="167"/>
    </row>
    <row r="38" spans="1:7" ht="24.75" customHeight="1">
      <c r="A38" s="70" t="s">
        <v>39</v>
      </c>
      <c r="B38" s="100" t="s">
        <v>100</v>
      </c>
      <c r="C38" s="128">
        <v>15000</v>
      </c>
      <c r="D38" s="124">
        <f t="shared" si="3"/>
        <v>5000</v>
      </c>
      <c r="E38" s="128">
        <v>0</v>
      </c>
      <c r="F38" s="127">
        <v>0</v>
      </c>
      <c r="G38" s="127">
        <v>0</v>
      </c>
    </row>
    <row r="39" spans="1:7" ht="26.25" customHeight="1">
      <c r="A39" s="68" t="s">
        <v>39</v>
      </c>
      <c r="B39" s="101" t="s">
        <v>40</v>
      </c>
      <c r="C39" s="173">
        <v>0</v>
      </c>
      <c r="D39" s="124">
        <f t="shared" si="3"/>
        <v>0</v>
      </c>
      <c r="E39" s="128">
        <v>0</v>
      </c>
      <c r="F39" s="127">
        <v>0</v>
      </c>
      <c r="G39" s="127">
        <v>0</v>
      </c>
    </row>
    <row r="40" spans="1:7" ht="26.25" customHeight="1">
      <c r="A40" s="70" t="s">
        <v>132</v>
      </c>
      <c r="B40" s="102" t="s">
        <v>133</v>
      </c>
      <c r="C40" s="173">
        <v>0</v>
      </c>
      <c r="D40" s="124">
        <f t="shared" si="3"/>
        <v>0</v>
      </c>
      <c r="E40" s="172">
        <v>49</v>
      </c>
      <c r="F40" s="127">
        <v>0</v>
      </c>
      <c r="G40" s="127">
        <v>0</v>
      </c>
    </row>
    <row r="41" spans="1:7" ht="53.25" customHeight="1" thickBot="1">
      <c r="A41" s="70" t="s">
        <v>101</v>
      </c>
      <c r="B41" s="102" t="s">
        <v>102</v>
      </c>
      <c r="C41" s="174">
        <v>0</v>
      </c>
      <c r="D41" s="180">
        <f>C41/12*4</f>
        <v>0</v>
      </c>
      <c r="E41" s="172">
        <v>-5759</v>
      </c>
      <c r="F41" s="127">
        <v>0</v>
      </c>
      <c r="G41" s="127">
        <v>0</v>
      </c>
    </row>
    <row r="42" spans="1:7" ht="27" customHeight="1" thickBot="1">
      <c r="A42" s="71" t="s">
        <v>41</v>
      </c>
      <c r="B42" s="103" t="s">
        <v>42</v>
      </c>
      <c r="C42" s="175">
        <v>0</v>
      </c>
      <c r="D42" s="124">
        <f>C42/12*4</f>
        <v>0</v>
      </c>
      <c r="E42" s="175">
        <v>0</v>
      </c>
      <c r="F42" s="136">
        <v>0</v>
      </c>
      <c r="G42" s="137">
        <v>0</v>
      </c>
    </row>
    <row r="43" spans="1:10" ht="18" customHeight="1" thickBot="1">
      <c r="A43" s="206" t="s">
        <v>43</v>
      </c>
      <c r="B43" s="207"/>
      <c r="C43" s="179">
        <f>C30+C11</f>
        <v>623081</v>
      </c>
      <c r="D43" s="179">
        <f>D30+D11</f>
        <v>207693.66666666663</v>
      </c>
      <c r="E43" s="178">
        <f>E29+E11</f>
        <v>183327</v>
      </c>
      <c r="F43" s="138">
        <f t="shared" si="0"/>
        <v>88.26797799965014</v>
      </c>
      <c r="G43" s="139">
        <f t="shared" si="1"/>
        <v>29.42265933321671</v>
      </c>
      <c r="I43" s="75"/>
      <c r="J43" s="75"/>
    </row>
    <row r="44" ht="10.5" customHeight="1">
      <c r="A44" s="104"/>
    </row>
    <row r="45" ht="12.75" hidden="1"/>
    <row r="46" spans="1:2" ht="14.25" customHeight="1">
      <c r="A46" s="198" t="s">
        <v>117</v>
      </c>
      <c r="B46" s="198"/>
    </row>
    <row r="47" spans="1:2" ht="12.75">
      <c r="A47" s="198"/>
      <c r="B47" s="198"/>
    </row>
    <row r="48" spans="1:7" ht="14.25">
      <c r="A48" s="198"/>
      <c r="B48" s="198"/>
      <c r="E48" s="199" t="s">
        <v>127</v>
      </c>
      <c r="F48" s="199"/>
      <c r="G48" s="199"/>
    </row>
    <row r="52" ht="12.75">
      <c r="E52" s="75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4">
      <selection activeCell="G60" sqref="G60"/>
    </sheetView>
  </sheetViews>
  <sheetFormatPr defaultColWidth="9.140625" defaultRowHeight="12.75"/>
  <cols>
    <col min="1" max="1" width="5.8515625" style="108" customWidth="1"/>
    <col min="2" max="2" width="52.00390625" style="108" customWidth="1"/>
    <col min="3" max="3" width="9.421875" style="72" customWidth="1"/>
    <col min="4" max="4" width="8.421875" style="72" hidden="1" customWidth="1"/>
    <col min="5" max="5" width="8.7109375" style="72" customWidth="1"/>
    <col min="6" max="6" width="6.7109375" style="108" hidden="1" customWidth="1"/>
    <col min="7" max="7" width="8.7109375" style="108" customWidth="1"/>
    <col min="8" max="16384" width="9.140625" style="108" customWidth="1"/>
  </cols>
  <sheetData>
    <row r="1" spans="2:7" ht="11.25" customHeight="1">
      <c r="B1" s="15"/>
      <c r="C1" s="214" t="s">
        <v>125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12" t="s">
        <v>128</v>
      </c>
      <c r="B3" s="212"/>
      <c r="C3" s="212"/>
      <c r="D3" s="212"/>
      <c r="E3" s="212"/>
      <c r="F3" s="212"/>
      <c r="G3" s="212"/>
    </row>
    <row r="4" spans="1:7" ht="12.75">
      <c r="A4" s="216" t="s">
        <v>136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44</v>
      </c>
      <c r="F5" s="217"/>
      <c r="G5" s="217"/>
    </row>
    <row r="6" spans="1:7" s="5" customFormat="1" ht="57" customHeight="1" thickBot="1">
      <c r="A6" s="2" t="s">
        <v>45</v>
      </c>
      <c r="B6" s="1" t="s">
        <v>46</v>
      </c>
      <c r="C6" s="221" t="s">
        <v>86</v>
      </c>
      <c r="D6" s="222" t="s">
        <v>47</v>
      </c>
      <c r="E6" s="221" t="s">
        <v>48</v>
      </c>
      <c r="F6" s="3" t="s">
        <v>49</v>
      </c>
      <c r="G6" s="4" t="s">
        <v>87</v>
      </c>
    </row>
    <row r="7" spans="1:7" ht="12" customHeight="1" thickBot="1">
      <c r="A7" s="6">
        <v>100</v>
      </c>
      <c r="B7" s="11" t="s">
        <v>50</v>
      </c>
      <c r="C7" s="144">
        <f>SUM(C8:C15)</f>
        <v>78865</v>
      </c>
      <c r="D7" s="163"/>
      <c r="E7" s="144">
        <f>SUM(E8:E15)</f>
        <v>28470</v>
      </c>
      <c r="F7" s="193"/>
      <c r="G7" s="185">
        <f aca="true" t="shared" si="0" ref="G7:G58">E7/C7*100</f>
        <v>36.099663982755345</v>
      </c>
    </row>
    <row r="8" spans="1:7" s="110" customFormat="1" ht="12.75" customHeight="1">
      <c r="A8" s="109">
        <v>102</v>
      </c>
      <c r="B8" s="7" t="s">
        <v>84</v>
      </c>
      <c r="C8" s="140">
        <v>1750</v>
      </c>
      <c r="D8" s="164"/>
      <c r="E8" s="141">
        <v>640</v>
      </c>
      <c r="F8" s="164"/>
      <c r="G8" s="181">
        <f t="shared" si="0"/>
        <v>36.57142857142857</v>
      </c>
    </row>
    <row r="9" spans="1:7" ht="23.25" customHeight="1">
      <c r="A9" s="111">
        <v>103</v>
      </c>
      <c r="B9" s="53" t="s">
        <v>51</v>
      </c>
      <c r="C9" s="142">
        <v>1779</v>
      </c>
      <c r="D9" s="86"/>
      <c r="E9" s="142">
        <v>543</v>
      </c>
      <c r="F9" s="189"/>
      <c r="G9" s="182">
        <f t="shared" si="0"/>
        <v>30.522765598650924</v>
      </c>
    </row>
    <row r="10" spans="1:7" ht="24" customHeight="1">
      <c r="A10" s="111">
        <v>104</v>
      </c>
      <c r="B10" s="53" t="s">
        <v>85</v>
      </c>
      <c r="C10" s="142">
        <v>29307</v>
      </c>
      <c r="D10" s="86"/>
      <c r="E10" s="142">
        <v>9761</v>
      </c>
      <c r="F10" s="189"/>
      <c r="G10" s="182">
        <f t="shared" si="0"/>
        <v>33.306036100590305</v>
      </c>
    </row>
    <row r="11" spans="1:7" ht="24" customHeight="1">
      <c r="A11" s="112">
        <v>105</v>
      </c>
      <c r="B11" s="54" t="s">
        <v>120</v>
      </c>
      <c r="C11" s="143">
        <v>8</v>
      </c>
      <c r="D11" s="89"/>
      <c r="E11" s="143">
        <v>0</v>
      </c>
      <c r="F11" s="187"/>
      <c r="G11" s="183">
        <f t="shared" si="0"/>
        <v>0</v>
      </c>
    </row>
    <row r="12" spans="1:7" ht="45" customHeight="1">
      <c r="A12" s="112">
        <v>106</v>
      </c>
      <c r="B12" s="55" t="s">
        <v>121</v>
      </c>
      <c r="C12" s="143">
        <v>6997</v>
      </c>
      <c r="D12" s="89"/>
      <c r="E12" s="143">
        <v>2012</v>
      </c>
      <c r="F12" s="187"/>
      <c r="G12" s="183">
        <f t="shared" si="0"/>
        <v>28.7551807917679</v>
      </c>
    </row>
    <row r="13" spans="1:7" ht="18" customHeight="1">
      <c r="A13" s="112">
        <v>107</v>
      </c>
      <c r="B13" s="56" t="s">
        <v>122</v>
      </c>
      <c r="C13" s="143">
        <v>0</v>
      </c>
      <c r="D13" s="89"/>
      <c r="E13" s="143">
        <v>0</v>
      </c>
      <c r="F13" s="187"/>
      <c r="G13" s="183">
        <v>0</v>
      </c>
    </row>
    <row r="14" spans="1:7" ht="16.5" customHeight="1">
      <c r="A14" s="113">
        <v>113</v>
      </c>
      <c r="B14" s="57" t="s">
        <v>53</v>
      </c>
      <c r="C14" s="142">
        <v>38924</v>
      </c>
      <c r="D14" s="86"/>
      <c r="E14" s="142">
        <v>15514</v>
      </c>
      <c r="F14" s="189"/>
      <c r="G14" s="182">
        <f t="shared" si="0"/>
        <v>39.8571575377659</v>
      </c>
    </row>
    <row r="15" spans="1:7" ht="14.25" customHeight="1" thickBot="1">
      <c r="A15" s="114">
        <v>111</v>
      </c>
      <c r="B15" s="58" t="s">
        <v>123</v>
      </c>
      <c r="C15" s="144">
        <v>100</v>
      </c>
      <c r="D15" s="145"/>
      <c r="E15" s="144">
        <v>0</v>
      </c>
      <c r="F15" s="190"/>
      <c r="G15" s="184">
        <f t="shared" si="0"/>
        <v>0</v>
      </c>
    </row>
    <row r="16" spans="1:7" ht="15" customHeight="1" thickBot="1">
      <c r="A16" s="116">
        <v>200</v>
      </c>
      <c r="B16" s="52" t="s">
        <v>118</v>
      </c>
      <c r="C16" s="121">
        <f>C17</f>
        <v>739</v>
      </c>
      <c r="D16" s="121">
        <f>D17</f>
        <v>0</v>
      </c>
      <c r="E16" s="121">
        <f>E17</f>
        <v>225</v>
      </c>
      <c r="F16" s="146"/>
      <c r="G16" s="185">
        <f t="shared" si="0"/>
        <v>30.446549391069013</v>
      </c>
    </row>
    <row r="17" spans="1:7" ht="15" customHeight="1" thickBot="1">
      <c r="A17" s="116">
        <v>203</v>
      </c>
      <c r="B17" s="52" t="s">
        <v>119</v>
      </c>
      <c r="C17" s="121">
        <v>739</v>
      </c>
      <c r="D17" s="146"/>
      <c r="E17" s="121">
        <v>225</v>
      </c>
      <c r="F17" s="146"/>
      <c r="G17" s="185">
        <f>E17/C17*100</f>
        <v>30.446549391069013</v>
      </c>
    </row>
    <row r="18" spans="1:7" ht="23.25" customHeight="1" thickBot="1">
      <c r="A18" s="9">
        <v>300</v>
      </c>
      <c r="B18" s="10" t="s">
        <v>54</v>
      </c>
      <c r="C18" s="121">
        <f>SUM(C19:C21)</f>
        <v>8601</v>
      </c>
      <c r="D18" s="146"/>
      <c r="E18" s="121">
        <f>SUM(E19:E21)</f>
        <v>2664</v>
      </c>
      <c r="F18" s="188"/>
      <c r="G18" s="185">
        <f t="shared" si="0"/>
        <v>30.973142657830483</v>
      </c>
    </row>
    <row r="19" spans="1:7" ht="37.5" customHeight="1">
      <c r="A19" s="117">
        <v>309</v>
      </c>
      <c r="B19" s="8" t="s">
        <v>103</v>
      </c>
      <c r="C19" s="147">
        <v>7389</v>
      </c>
      <c r="D19" s="148"/>
      <c r="E19" s="147">
        <v>2291</v>
      </c>
      <c r="F19" s="191"/>
      <c r="G19" s="186">
        <f t="shared" si="0"/>
        <v>31.00554878874002</v>
      </c>
    </row>
    <row r="20" spans="1:8" ht="20.25" customHeight="1">
      <c r="A20" s="111">
        <v>310</v>
      </c>
      <c r="B20" s="8" t="s">
        <v>55</v>
      </c>
      <c r="C20" s="142">
        <v>722</v>
      </c>
      <c r="D20" s="86"/>
      <c r="E20" s="142">
        <v>56</v>
      </c>
      <c r="F20" s="189"/>
      <c r="G20" s="182">
        <f t="shared" si="0"/>
        <v>7.756232686980609</v>
      </c>
      <c r="H20" s="72"/>
    </row>
    <row r="21" spans="1:8" ht="24" customHeight="1" thickBot="1">
      <c r="A21" s="114">
        <v>314</v>
      </c>
      <c r="B21" s="14" t="s">
        <v>104</v>
      </c>
      <c r="C21" s="149">
        <v>490</v>
      </c>
      <c r="D21" s="145"/>
      <c r="E21" s="149">
        <v>317</v>
      </c>
      <c r="F21" s="190"/>
      <c r="G21" s="183">
        <f t="shared" si="0"/>
        <v>64.6938775510204</v>
      </c>
      <c r="H21" s="72"/>
    </row>
    <row r="22" spans="1:8" ht="17.25" customHeight="1" thickBot="1">
      <c r="A22" s="9">
        <v>400</v>
      </c>
      <c r="B22" s="197" t="s">
        <v>56</v>
      </c>
      <c r="C22" s="121">
        <f>SUM(C23:C29)</f>
        <v>148525</v>
      </c>
      <c r="D22" s="146"/>
      <c r="E22" s="121">
        <f>SUM(E23:E29)</f>
        <v>4482</v>
      </c>
      <c r="F22" s="188"/>
      <c r="G22" s="185">
        <f t="shared" si="0"/>
        <v>3.0176737922908603</v>
      </c>
      <c r="H22" s="72"/>
    </row>
    <row r="23" spans="1:8" ht="15" customHeight="1">
      <c r="A23" s="21">
        <v>405</v>
      </c>
      <c r="B23" s="42" t="s">
        <v>57</v>
      </c>
      <c r="C23" s="150">
        <v>469</v>
      </c>
      <c r="D23" s="148"/>
      <c r="E23" s="147">
        <v>0</v>
      </c>
      <c r="F23" s="191"/>
      <c r="G23" s="186">
        <f t="shared" si="0"/>
        <v>0</v>
      </c>
      <c r="H23" s="72"/>
    </row>
    <row r="24" spans="1:7" ht="13.5" customHeight="1">
      <c r="A24" s="21">
        <v>406</v>
      </c>
      <c r="B24" s="118" t="s">
        <v>58</v>
      </c>
      <c r="C24" s="147">
        <v>92400</v>
      </c>
      <c r="D24" s="148"/>
      <c r="E24" s="147">
        <v>155</v>
      </c>
      <c r="F24" s="191"/>
      <c r="G24" s="182">
        <f t="shared" si="0"/>
        <v>0.16774891774891776</v>
      </c>
    </row>
    <row r="25" spans="1:7" ht="12" customHeight="1">
      <c r="A25" s="21">
        <v>407</v>
      </c>
      <c r="B25" s="119" t="s">
        <v>59</v>
      </c>
      <c r="C25" s="147">
        <v>362</v>
      </c>
      <c r="D25" s="148"/>
      <c r="E25" s="147">
        <v>0</v>
      </c>
      <c r="F25" s="191"/>
      <c r="G25" s="182">
        <v>0</v>
      </c>
    </row>
    <row r="26" spans="1:7" ht="12.75" customHeight="1">
      <c r="A26" s="22">
        <v>408</v>
      </c>
      <c r="B26" s="43" t="s">
        <v>60</v>
      </c>
      <c r="C26" s="149">
        <v>2858</v>
      </c>
      <c r="D26" s="145"/>
      <c r="E26" s="149">
        <v>600</v>
      </c>
      <c r="F26" s="190"/>
      <c r="G26" s="182">
        <f t="shared" si="0"/>
        <v>20.99370188943317</v>
      </c>
    </row>
    <row r="27" spans="1:8" ht="12" customHeight="1">
      <c r="A27" s="23">
        <v>409</v>
      </c>
      <c r="B27" s="120" t="s">
        <v>105</v>
      </c>
      <c r="C27" s="142">
        <v>49643</v>
      </c>
      <c r="D27" s="151"/>
      <c r="E27" s="152">
        <v>3584</v>
      </c>
      <c r="F27" s="192"/>
      <c r="G27" s="182">
        <f t="shared" si="0"/>
        <v>7.219547569647282</v>
      </c>
      <c r="H27" s="115"/>
    </row>
    <row r="28" spans="1:8" ht="12" customHeight="1">
      <c r="A28" s="23">
        <v>410</v>
      </c>
      <c r="B28" s="120" t="s">
        <v>106</v>
      </c>
      <c r="C28" s="142">
        <v>813</v>
      </c>
      <c r="D28" s="151"/>
      <c r="E28" s="152">
        <v>47</v>
      </c>
      <c r="F28" s="192"/>
      <c r="G28" s="182">
        <f t="shared" si="0"/>
        <v>5.781057810578106</v>
      </c>
      <c r="H28" s="115"/>
    </row>
    <row r="29" spans="1:7" ht="12" customHeight="1" thickBot="1">
      <c r="A29" s="22">
        <v>412</v>
      </c>
      <c r="B29" s="44" t="s">
        <v>61</v>
      </c>
      <c r="C29" s="144">
        <v>1980</v>
      </c>
      <c r="D29" s="145"/>
      <c r="E29" s="149">
        <v>96</v>
      </c>
      <c r="F29" s="190"/>
      <c r="G29" s="183">
        <f t="shared" si="0"/>
        <v>4.848484848484849</v>
      </c>
    </row>
    <row r="30" spans="1:7" s="12" customFormat="1" ht="15.75" customHeight="1" thickBot="1">
      <c r="A30" s="24">
        <v>500</v>
      </c>
      <c r="B30" s="45" t="s">
        <v>62</v>
      </c>
      <c r="C30" s="156">
        <f>SUM(C31:C34)</f>
        <v>309421</v>
      </c>
      <c r="D30" s="146"/>
      <c r="E30" s="156">
        <f>SUM(E31:E34)</f>
        <v>5084</v>
      </c>
      <c r="F30" s="188"/>
      <c r="G30" s="185">
        <f t="shared" si="0"/>
        <v>1.6430688285539767</v>
      </c>
    </row>
    <row r="31" spans="1:7" ht="12" customHeight="1">
      <c r="A31" s="25">
        <v>501</v>
      </c>
      <c r="B31" s="16" t="s">
        <v>63</v>
      </c>
      <c r="C31" s="153">
        <v>1180</v>
      </c>
      <c r="D31" s="148"/>
      <c r="E31" s="147">
        <v>656</v>
      </c>
      <c r="F31" s="191"/>
      <c r="G31" s="186">
        <f t="shared" si="0"/>
        <v>55.59322033898305</v>
      </c>
    </row>
    <row r="32" spans="1:7" ht="12" customHeight="1">
      <c r="A32" s="26">
        <v>502</v>
      </c>
      <c r="B32" s="17" t="s">
        <v>64</v>
      </c>
      <c r="C32" s="154">
        <v>267401</v>
      </c>
      <c r="D32" s="86"/>
      <c r="E32" s="142">
        <v>1883</v>
      </c>
      <c r="F32" s="189"/>
      <c r="G32" s="182">
        <f t="shared" si="0"/>
        <v>0.7041858482204629</v>
      </c>
    </row>
    <row r="33" spans="1:7" ht="12" customHeight="1">
      <c r="A33" s="27">
        <v>503</v>
      </c>
      <c r="B33" s="18" t="s">
        <v>65</v>
      </c>
      <c r="C33" s="155">
        <v>40824</v>
      </c>
      <c r="D33" s="89"/>
      <c r="E33" s="143">
        <v>2545</v>
      </c>
      <c r="F33" s="187"/>
      <c r="G33" s="182">
        <f t="shared" si="0"/>
        <v>6.2340779933372525</v>
      </c>
    </row>
    <row r="34" spans="1:7" ht="12" customHeight="1" thickBot="1">
      <c r="A34" s="27">
        <v>505</v>
      </c>
      <c r="B34" s="18" t="s">
        <v>66</v>
      </c>
      <c r="C34" s="155">
        <v>16</v>
      </c>
      <c r="D34" s="89"/>
      <c r="E34" s="143">
        <v>0</v>
      </c>
      <c r="F34" s="187"/>
      <c r="G34" s="183">
        <v>0</v>
      </c>
    </row>
    <row r="35" spans="1:7" s="12" customFormat="1" ht="12" customHeight="1" thickBot="1">
      <c r="A35" s="24">
        <v>600</v>
      </c>
      <c r="B35" s="45" t="s">
        <v>67</v>
      </c>
      <c r="C35" s="156">
        <v>1271</v>
      </c>
      <c r="D35" s="146"/>
      <c r="E35" s="121">
        <v>9</v>
      </c>
      <c r="F35" s="188"/>
      <c r="G35" s="185">
        <f t="shared" si="0"/>
        <v>0.7081038552321007</v>
      </c>
    </row>
    <row r="36" spans="1:7" s="12" customFormat="1" ht="12" customHeight="1" thickBot="1">
      <c r="A36" s="28">
        <v>700</v>
      </c>
      <c r="B36" s="46" t="s">
        <v>68</v>
      </c>
      <c r="C36" s="165">
        <f>SUM(C37:C41)</f>
        <v>358163</v>
      </c>
      <c r="D36" s="163"/>
      <c r="E36" s="165">
        <f>SUM(E37:E41)</f>
        <v>106995</v>
      </c>
      <c r="F36" s="193"/>
      <c r="G36" s="185">
        <f t="shared" si="0"/>
        <v>29.873269991596008</v>
      </c>
    </row>
    <row r="37" spans="1:7" s="12" customFormat="1" ht="12" customHeight="1">
      <c r="A37" s="29">
        <v>701</v>
      </c>
      <c r="B37" s="16" t="s">
        <v>69</v>
      </c>
      <c r="C37" s="153">
        <v>101357</v>
      </c>
      <c r="D37" s="148"/>
      <c r="E37" s="147">
        <v>33432</v>
      </c>
      <c r="F37" s="191"/>
      <c r="G37" s="186">
        <f t="shared" si="0"/>
        <v>32.984401669346965</v>
      </c>
    </row>
    <row r="38" spans="1:7" s="12" customFormat="1" ht="12" customHeight="1">
      <c r="A38" s="30">
        <v>702</v>
      </c>
      <c r="B38" s="17" t="s">
        <v>70</v>
      </c>
      <c r="C38" s="154">
        <v>161620</v>
      </c>
      <c r="D38" s="86"/>
      <c r="E38" s="142">
        <v>52598</v>
      </c>
      <c r="F38" s="189"/>
      <c r="G38" s="182">
        <f t="shared" si="0"/>
        <v>32.544239574310105</v>
      </c>
    </row>
    <row r="39" spans="1:7" s="12" customFormat="1" ht="12" customHeight="1">
      <c r="A39" s="30">
        <v>703</v>
      </c>
      <c r="B39" s="17" t="s">
        <v>134</v>
      </c>
      <c r="C39" s="154">
        <v>72965</v>
      </c>
      <c r="D39" s="86"/>
      <c r="E39" s="142">
        <v>17700</v>
      </c>
      <c r="F39" s="189"/>
      <c r="G39" s="182">
        <f t="shared" si="0"/>
        <v>24.25820598917289</v>
      </c>
    </row>
    <row r="40" spans="1:7" s="12" customFormat="1" ht="12" customHeight="1">
      <c r="A40" s="30">
        <v>707</v>
      </c>
      <c r="B40" s="19" t="s">
        <v>71</v>
      </c>
      <c r="C40" s="154">
        <v>12096</v>
      </c>
      <c r="D40" s="86"/>
      <c r="E40" s="142">
        <v>62</v>
      </c>
      <c r="F40" s="189"/>
      <c r="G40" s="182">
        <f t="shared" si="0"/>
        <v>0.5125661375661376</v>
      </c>
    </row>
    <row r="41" spans="1:7" s="12" customFormat="1" ht="12" customHeight="1" thickBot="1">
      <c r="A41" s="31">
        <v>709</v>
      </c>
      <c r="B41" s="47" t="s">
        <v>72</v>
      </c>
      <c r="C41" s="155">
        <v>10125</v>
      </c>
      <c r="D41" s="89"/>
      <c r="E41" s="143">
        <v>3203</v>
      </c>
      <c r="F41" s="187"/>
      <c r="G41" s="183">
        <f t="shared" si="0"/>
        <v>31.63456790123457</v>
      </c>
    </row>
    <row r="42" spans="1:7" s="12" customFormat="1" ht="12" customHeight="1" thickBot="1">
      <c r="A42" s="32">
        <v>800</v>
      </c>
      <c r="B42" s="48" t="s">
        <v>73</v>
      </c>
      <c r="C42" s="156">
        <f>SUM(C43:C44)</f>
        <v>42562</v>
      </c>
      <c r="D42" s="146"/>
      <c r="E42" s="156">
        <f>SUM(E43:E44)</f>
        <v>12218</v>
      </c>
      <c r="F42" s="188"/>
      <c r="G42" s="185">
        <f t="shared" si="0"/>
        <v>28.706357783938724</v>
      </c>
    </row>
    <row r="43" spans="1:7" s="12" customFormat="1" ht="12" customHeight="1">
      <c r="A43" s="29">
        <v>801</v>
      </c>
      <c r="B43" s="16" t="s">
        <v>74</v>
      </c>
      <c r="C43" s="153">
        <v>38836</v>
      </c>
      <c r="D43" s="148"/>
      <c r="E43" s="147">
        <v>11336</v>
      </c>
      <c r="F43" s="191"/>
      <c r="G43" s="186">
        <f t="shared" si="0"/>
        <v>29.18941188587908</v>
      </c>
    </row>
    <row r="44" spans="1:7" s="12" customFormat="1" ht="12" customHeight="1" thickBot="1">
      <c r="A44" s="31">
        <v>804</v>
      </c>
      <c r="B44" s="18" t="s">
        <v>75</v>
      </c>
      <c r="C44" s="155">
        <v>3726</v>
      </c>
      <c r="D44" s="89"/>
      <c r="E44" s="143">
        <v>882</v>
      </c>
      <c r="F44" s="187"/>
      <c r="G44" s="183">
        <f t="shared" si="0"/>
        <v>23.67149758454106</v>
      </c>
    </row>
    <row r="45" spans="1:7" s="12" customFormat="1" ht="12" customHeight="1" thickBot="1">
      <c r="A45" s="33">
        <v>1000</v>
      </c>
      <c r="B45" s="48" t="s">
        <v>77</v>
      </c>
      <c r="C45" s="156">
        <f>SUM(C47:C48)</f>
        <v>30918</v>
      </c>
      <c r="D45" s="146"/>
      <c r="E45" s="156">
        <f>SUM(E47:E48)</f>
        <v>12361</v>
      </c>
      <c r="F45" s="188"/>
      <c r="G45" s="185">
        <f t="shared" si="0"/>
        <v>39.97994695646549</v>
      </c>
    </row>
    <row r="46" spans="1:7" s="12" customFormat="1" ht="12" customHeight="1">
      <c r="A46" s="34">
        <v>1002</v>
      </c>
      <c r="B46" s="49" t="s">
        <v>107</v>
      </c>
      <c r="C46" s="153"/>
      <c r="D46" s="148"/>
      <c r="E46" s="147"/>
      <c r="F46" s="148"/>
      <c r="G46" s="186"/>
    </row>
    <row r="47" spans="1:7" s="13" customFormat="1" ht="12" customHeight="1">
      <c r="A47" s="35">
        <v>1003</v>
      </c>
      <c r="B47" s="19" t="s">
        <v>78</v>
      </c>
      <c r="C47" s="157">
        <v>29116</v>
      </c>
      <c r="D47" s="98"/>
      <c r="E47" s="158">
        <v>11768</v>
      </c>
      <c r="F47" s="194"/>
      <c r="G47" s="182">
        <f t="shared" si="0"/>
        <v>40.41763978568484</v>
      </c>
    </row>
    <row r="48" spans="1:7" s="12" customFormat="1" ht="12" customHeight="1" thickBot="1">
      <c r="A48" s="36">
        <v>1006</v>
      </c>
      <c r="B48" s="50" t="s">
        <v>79</v>
      </c>
      <c r="C48" s="159">
        <v>1802</v>
      </c>
      <c r="D48" s="223"/>
      <c r="E48" s="160">
        <v>593</v>
      </c>
      <c r="F48" s="195"/>
      <c r="G48" s="182">
        <f t="shared" si="0"/>
        <v>32.90788013318535</v>
      </c>
    </row>
    <row r="49" spans="1:7" ht="13.5" customHeight="1" hidden="1">
      <c r="A49" s="37">
        <v>1101</v>
      </c>
      <c r="B49" s="51" t="s">
        <v>80</v>
      </c>
      <c r="C49" s="224"/>
      <c r="D49" s="225"/>
      <c r="E49" s="150"/>
      <c r="F49" s="196"/>
      <c r="G49" s="182" t="e">
        <f t="shared" si="0"/>
        <v>#DIV/0!</v>
      </c>
    </row>
    <row r="50" spans="1:7" ht="13.5" customHeight="1" hidden="1">
      <c r="A50" s="35">
        <v>1102</v>
      </c>
      <c r="B50" s="19" t="s">
        <v>81</v>
      </c>
      <c r="C50" s="154"/>
      <c r="D50" s="86"/>
      <c r="E50" s="142"/>
      <c r="F50" s="189"/>
      <c r="G50" s="182" t="e">
        <f t="shared" si="0"/>
        <v>#DIV/0!</v>
      </c>
    </row>
    <row r="51" spans="1:7" ht="14.25" customHeight="1" hidden="1">
      <c r="A51" s="35">
        <v>1103</v>
      </c>
      <c r="B51" s="19" t="s">
        <v>82</v>
      </c>
      <c r="C51" s="154"/>
      <c r="D51" s="86"/>
      <c r="E51" s="142"/>
      <c r="F51" s="189"/>
      <c r="G51" s="182" t="e">
        <f t="shared" si="0"/>
        <v>#DIV/0!</v>
      </c>
    </row>
    <row r="52" spans="1:7" ht="13.5" customHeight="1" hidden="1">
      <c r="A52" s="38">
        <v>1104</v>
      </c>
      <c r="B52" s="44" t="s">
        <v>83</v>
      </c>
      <c r="C52" s="226"/>
      <c r="D52" s="145"/>
      <c r="E52" s="149"/>
      <c r="F52" s="190"/>
      <c r="G52" s="183" t="e">
        <f t="shared" si="0"/>
        <v>#DIV/0!</v>
      </c>
    </row>
    <row r="53" spans="1:7" ht="13.5" customHeight="1" thickBot="1">
      <c r="A53" s="33">
        <v>1100</v>
      </c>
      <c r="B53" s="59" t="s">
        <v>76</v>
      </c>
      <c r="C53" s="121">
        <f>SUM(C54:C55)</f>
        <v>11284</v>
      </c>
      <c r="D53" s="166"/>
      <c r="E53" s="121">
        <f>SUM(E54:E55)</f>
        <v>2832</v>
      </c>
      <c r="F53" s="122"/>
      <c r="G53" s="185">
        <f t="shared" si="0"/>
        <v>25.09748316199929</v>
      </c>
    </row>
    <row r="54" spans="1:7" ht="13.5" customHeight="1">
      <c r="A54" s="39">
        <v>1102</v>
      </c>
      <c r="B54" s="60" t="s">
        <v>108</v>
      </c>
      <c r="C54" s="142">
        <v>8808</v>
      </c>
      <c r="D54" s="151"/>
      <c r="E54" s="152">
        <v>2030</v>
      </c>
      <c r="F54" s="152"/>
      <c r="G54" s="182">
        <f t="shared" si="0"/>
        <v>23.047229791099</v>
      </c>
    </row>
    <row r="55" spans="1:7" ht="13.5" customHeight="1">
      <c r="A55" s="39">
        <v>1105</v>
      </c>
      <c r="B55" s="61" t="s">
        <v>124</v>
      </c>
      <c r="C55" s="142">
        <v>2476</v>
      </c>
      <c r="D55" s="151"/>
      <c r="E55" s="152">
        <v>802</v>
      </c>
      <c r="F55" s="152"/>
      <c r="G55" s="182">
        <f t="shared" si="0"/>
        <v>32.390953150242325</v>
      </c>
    </row>
    <row r="56" spans="1:7" ht="13.5" customHeight="1">
      <c r="A56" s="40">
        <v>1200</v>
      </c>
      <c r="B56" s="62" t="s">
        <v>109</v>
      </c>
      <c r="C56" s="142">
        <v>2200</v>
      </c>
      <c r="D56" s="151"/>
      <c r="E56" s="152">
        <v>733</v>
      </c>
      <c r="F56" s="152"/>
      <c r="G56" s="182">
        <f t="shared" si="0"/>
        <v>33.31818181818182</v>
      </c>
    </row>
    <row r="57" spans="1:7" ht="13.5" customHeight="1" thickBot="1">
      <c r="A57" s="41">
        <v>1300</v>
      </c>
      <c r="B57" s="63" t="s">
        <v>52</v>
      </c>
      <c r="C57" s="143">
        <v>750</v>
      </c>
      <c r="D57" s="161"/>
      <c r="E57" s="162">
        <v>2</v>
      </c>
      <c r="F57" s="162"/>
      <c r="G57" s="183">
        <f t="shared" si="0"/>
        <v>0.26666666666666666</v>
      </c>
    </row>
    <row r="58" spans="1:7" ht="16.5" customHeight="1" thickBot="1">
      <c r="A58" s="20"/>
      <c r="B58" s="64" t="s">
        <v>110</v>
      </c>
      <c r="C58" s="121">
        <f>C57+C56+C53+C45+C42+C36+C35+C30+C22+C18+C16+C7</f>
        <v>993299</v>
      </c>
      <c r="D58" s="166"/>
      <c r="E58" s="122">
        <f>E57+E56+E53+E45+E42+E36+E35+E30+E22+E18+E16+E7</f>
        <v>176075</v>
      </c>
      <c r="F58" s="122"/>
      <c r="G58" s="185">
        <f t="shared" si="0"/>
        <v>17.726283827930967</v>
      </c>
    </row>
    <row r="59" ht="9.75" customHeight="1"/>
    <row r="60" spans="1:2" ht="14.25" customHeight="1">
      <c r="A60" s="218" t="s">
        <v>117</v>
      </c>
      <c r="B60" s="218"/>
    </row>
    <row r="61" spans="1:2" ht="12.75">
      <c r="A61" s="218"/>
      <c r="B61" s="218"/>
    </row>
    <row r="62" spans="1:7" ht="14.25">
      <c r="A62" s="218"/>
      <c r="B62" s="218"/>
      <c r="E62" s="219" t="s">
        <v>127</v>
      </c>
      <c r="F62" s="219"/>
      <c r="G62" s="219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2019-05-17T12:38:27Z</dcterms:modified>
  <cp:category/>
  <cp:version/>
  <cp:contentType/>
  <cp:contentStatus/>
</cp:coreProperties>
</file>