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<sst xmlns="http://schemas.openxmlformats.org/spreadsheetml/2006/main" count="141" uniqueCount="137">
  <si>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</si>
  <si>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</si>
  <si>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</si>
  <si>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</si>
  <si>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</si>
  <si>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</si>
  <si>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</si>
  <si>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</si>
  <si>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</si>
  <si>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</si>
  <si>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</si>
  <si>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</si>
  <si>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</si>
  <si>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</si>
  <si>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</si>
  <si>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</si>
  <si>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</si>
  <si>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</si>
  <si>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</si>
  <si>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</si>
  <si>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</si>
  <si>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</si>
  <si>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</si>
  <si>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</si>
  <si>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</si>
  <si>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</si>
  <si>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</si>
  <si>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</si>
  <si>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</si>
  <si>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</si>
  <si>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</si>
  <si>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</si>
  <si>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</si>
  <si>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</si>
  <si>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</si>
  <si>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</si>
  <si>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</si>
  <si>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</si>
  <si>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</si>
  <si>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</si>
  <si>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</si>
  <si>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</si>
  <si>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</si>
  <si>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</si>
  <si>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</si>
  <si>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</si>
  <si>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</si>
  <si>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</si>
  <si>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</si>
  <si>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</si>
  <si>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</si>
  <si>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</si>
  <si>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</si>
  <si>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</si>
  <si>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</si>
  <si>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</si>
  <si>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</si>
  <si>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</si>
  <si>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</si>
  <si>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</si>
  <si>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</si>
  <si>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</si>
  <si>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</si>
  <si>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</si>
  <si>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</si>
  <si>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</si>
  <si>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</si>
  <si>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</si>
  <si>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</si>
  <si>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</si>
  <si>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</si>
  <si>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</si>
  <si>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</si>
  <si>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</si>
  <si>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</si>
  <si>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</si>
  <si>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</si>
  <si>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</si>
  <si>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</si>
  <si>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</si>
  <si>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</si>
  <si>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</si>
  <si>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</si>
  <si>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</si>
  <si>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</si>
  <si>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</si>
  <si>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</si>
  <si>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</si>
  <si>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</si>
  <si>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</si>
  <si>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</si>
  <si>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</si>
  <si>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</si>
  <si>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</si>
  <si>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</si>
  <si>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</si>
  <si>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</si>
  <si>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</si>
  <si>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</si>
  <si>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</si>
  <si>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</si>
  <si>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</si>
  <si>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</si>
  <si>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</si>
  <si>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</si>
  <si>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</si>
  <si>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</si>
  <si>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</si>
  <si>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</si>
  <si>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</si>
  <si>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</si>
  <si>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</si>
  <si>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</si>
  <si>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</si>
  <si>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</si>
  <si>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</si>
  <si>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</si>
  <si>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</si>
  <si>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</si>
  <si>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</si>
  <si>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</si>
  <si>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</si>
  <si>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</si>
  <si>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</si>
  <si>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</si>
  <si>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</si>
  <si>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</si>
  <si>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</si>
  <si>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</si>
  <si>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</si>
  <si>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</si>
  <si>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</si>
  <si>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</si>
  <si>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</si>
  <si>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</si>
  <si>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сентября  2018 года.</t>
    </r>
  </si>
  <si>
    <t>по расходам  по состоянию на 01 сентября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</si>
</sst>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" fontId="11" fillId="0" borderId="1">
      <alignment horizontal="right" wrapText="1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37" xfId="53" applyNumberFormat="1" applyFont="1" applyFill="1" applyBorder="1" applyAlignment="1">
      <alignment horizontal="left" vertical="top" wrapText="1"/>
      <protection/>
    </xf>
    <xf numFmtId="0" fontId="12" fillId="0" borderId="38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39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0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1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180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4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58" fillId="0" borderId="0" xfId="0" applyFont="1" applyFill="1" applyAlignment="1">
      <alignment/>
    </xf>
    <xf numFmtId="4" fontId="59" fillId="0" borderId="13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2" fontId="58" fillId="0" borderId="43" xfId="0" applyNumberFormat="1" applyFont="1" applyFill="1" applyBorder="1" applyAlignment="1">
      <alignment/>
    </xf>
    <xf numFmtId="2" fontId="58" fillId="0" borderId="43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/>
    </xf>
    <xf numFmtId="2" fontId="58" fillId="0" borderId="17" xfId="0" applyNumberFormat="1" applyFont="1" applyFill="1" applyBorder="1" applyAlignment="1">
      <alignment horizontal="right" wrapText="1"/>
    </xf>
    <xf numFmtId="2" fontId="58" fillId="0" borderId="17" xfId="0" applyNumberFormat="1" applyFont="1" applyFill="1" applyBorder="1" applyAlignment="1">
      <alignment/>
    </xf>
    <xf numFmtId="2" fontId="58" fillId="0" borderId="42" xfId="0" applyNumberFormat="1" applyFont="1" applyFill="1" applyBorder="1" applyAlignment="1">
      <alignment/>
    </xf>
    <xf numFmtId="4" fontId="59" fillId="0" borderId="49" xfId="0" applyNumberFormat="1" applyFont="1" applyFill="1" applyBorder="1" applyAlignment="1">
      <alignment/>
    </xf>
    <xf numFmtId="2" fontId="58" fillId="0" borderId="45" xfId="0" applyNumberFormat="1" applyFont="1" applyFill="1" applyBorder="1" applyAlignment="1">
      <alignment/>
    </xf>
    <xf numFmtId="2" fontId="58" fillId="0" borderId="50" xfId="0" applyNumberFormat="1" applyFont="1" applyFill="1" applyBorder="1" applyAlignment="1">
      <alignment/>
    </xf>
    <xf numFmtId="2" fontId="59" fillId="0" borderId="49" xfId="0" applyNumberFormat="1" applyFont="1" applyFill="1" applyBorder="1" applyAlignment="1">
      <alignment/>
    </xf>
    <xf numFmtId="4" fontId="59" fillId="0" borderId="23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4" fontId="13" fillId="0" borderId="11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 horizontal="right" vertical="center" wrapText="1"/>
    </xf>
    <xf numFmtId="2" fontId="58" fillId="0" borderId="42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right" vertical="center" wrapText="1"/>
    </xf>
    <xf numFmtId="4" fontId="59" fillId="0" borderId="51" xfId="0" applyNumberFormat="1" applyFont="1" applyFill="1" applyBorder="1" applyAlignment="1">
      <alignment horizontal="right" vertical="center" wrapText="1"/>
    </xf>
    <xf numFmtId="2" fontId="58" fillId="0" borderId="43" xfId="0" applyNumberFormat="1" applyFont="1" applyFill="1" applyBorder="1" applyAlignment="1">
      <alignment horizontal="right" wrapText="1"/>
    </xf>
    <xf numFmtId="2" fontId="59" fillId="0" borderId="49" xfId="0" applyNumberFormat="1" applyFont="1" applyFill="1" applyBorder="1" applyAlignment="1">
      <alignment horizontal="right" wrapText="1"/>
    </xf>
    <xf numFmtId="2" fontId="59" fillId="0" borderId="51" xfId="0" applyNumberFormat="1" applyFont="1" applyFill="1" applyBorder="1" applyAlignment="1">
      <alignment horizontal="right" wrapText="1"/>
    </xf>
    <xf numFmtId="4" fontId="59" fillId="0" borderId="49" xfId="0" applyNumberFormat="1" applyFont="1" applyFill="1" applyBorder="1" applyAlignment="1">
      <alignment horizontal="right" wrapText="1"/>
    </xf>
    <xf numFmtId="4" fontId="59" fillId="0" borderId="51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wrapText="1"/>
    </xf>
    <xf numFmtId="2" fontId="0" fillId="0" borderId="3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33" xfId="0" applyFont="1" applyFill="1" applyBorder="1" applyAlignment="1">
      <alignment wrapText="1"/>
    </xf>
    <xf numFmtId="3" fontId="0" fillId="0" borderId="52" xfId="33" applyNumberFormat="1" applyFont="1" applyFill="1" applyBorder="1" applyProtection="1">
      <alignment horizontal="right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0" fillId="0" borderId="6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M40" sqref="M40"/>
    </sheetView>
  </sheetViews>
  <sheetFormatPr defaultColWidth="9.140625" defaultRowHeight="12.75"/>
  <cols>
    <col min="1" max="1" width="11.7109375" style="78" customWidth="1"/>
    <col min="2" max="2" width="47.57421875" style="78" customWidth="1"/>
    <col min="3" max="3" width="11.00390625" style="78" customWidth="1"/>
    <col min="4" max="5" width="10.140625" style="78" customWidth="1"/>
    <col min="6" max="7" width="8.421875" style="78" customWidth="1"/>
    <col min="8" max="8" width="9.140625" style="78" customWidth="1"/>
    <col min="9" max="9" width="11.28125" style="78" customWidth="1"/>
    <col min="10" max="10" width="9.57421875" style="78" bestFit="1" customWidth="1"/>
    <col min="11" max="16384" width="9.140625" style="78" customWidth="1"/>
  </cols>
  <sheetData>
    <row r="1" spans="2:7" ht="12.75">
      <c r="B1" s="112"/>
      <c r="C1" s="113"/>
      <c r="D1" s="113"/>
      <c r="E1" s="112" t="s">
        <v>126</v>
      </c>
      <c r="F1" s="112"/>
      <c r="G1" s="112"/>
    </row>
    <row r="2" spans="2:7" ht="12.75">
      <c r="B2" s="209"/>
      <c r="C2" s="209"/>
      <c r="D2" s="209"/>
      <c r="E2" s="209"/>
      <c r="F2" s="209"/>
      <c r="G2" s="209"/>
    </row>
    <row r="3" spans="2:7" ht="9" customHeight="1">
      <c r="B3" s="114"/>
      <c r="C3" s="114"/>
      <c r="D3" s="114"/>
      <c r="E3" s="114"/>
      <c r="F3" s="114"/>
      <c r="G3" s="114"/>
    </row>
    <row r="4" spans="1:7" s="141" customFormat="1" ht="18" customHeight="1">
      <c r="A4" s="210" t="s">
        <v>129</v>
      </c>
      <c r="B4" s="210"/>
      <c r="C4" s="210"/>
      <c r="D4" s="210"/>
      <c r="E4" s="210"/>
      <c r="F4" s="210"/>
      <c r="G4" s="210"/>
    </row>
    <row r="5" spans="1:7" s="141" customFormat="1" ht="18" customHeight="1">
      <c r="A5" s="210" t="s">
        <v>135</v>
      </c>
      <c r="B5" s="210"/>
      <c r="C5" s="210"/>
      <c r="D5" s="210"/>
      <c r="E5" s="210"/>
      <c r="F5" s="210"/>
      <c r="G5" s="210"/>
    </row>
    <row r="6" ht="8.25" customHeight="1"/>
    <row r="7" spans="5:7" ht="11.25" customHeight="1" thickBot="1">
      <c r="E7" s="211" t="s">
        <v>0</v>
      </c>
      <c r="F7" s="211"/>
      <c r="G7" s="211"/>
    </row>
    <row r="8" spans="1:7" s="141" customFormat="1" ht="12.75">
      <c r="A8" s="203" t="s">
        <v>1</v>
      </c>
      <c r="B8" s="203" t="s">
        <v>2</v>
      </c>
      <c r="C8" s="203" t="s">
        <v>88</v>
      </c>
      <c r="D8" s="203" t="s">
        <v>90</v>
      </c>
      <c r="E8" s="214" t="s">
        <v>3</v>
      </c>
      <c r="F8" s="203" t="s">
        <v>89</v>
      </c>
      <c r="G8" s="206" t="s">
        <v>91</v>
      </c>
    </row>
    <row r="9" spans="1:7" s="141" customFormat="1" ht="12.75">
      <c r="A9" s="204"/>
      <c r="B9" s="204"/>
      <c r="C9" s="204"/>
      <c r="D9" s="204"/>
      <c r="E9" s="215"/>
      <c r="F9" s="204"/>
      <c r="G9" s="207"/>
    </row>
    <row r="10" spans="1:10" s="141" customFormat="1" ht="30.75" customHeight="1" thickBot="1">
      <c r="A10" s="204"/>
      <c r="B10" s="205"/>
      <c r="C10" s="205"/>
      <c r="D10" s="205"/>
      <c r="E10" s="216"/>
      <c r="F10" s="205"/>
      <c r="G10" s="208"/>
      <c r="I10" s="155"/>
      <c r="J10" s="155"/>
    </row>
    <row r="11" spans="1:11" ht="16.5" customHeight="1" thickBot="1">
      <c r="A11" s="79" t="s">
        <v>4</v>
      </c>
      <c r="B11" s="80" t="s">
        <v>5</v>
      </c>
      <c r="C11" s="142">
        <f>C16+C17+C18+C19+C20+C21+C22+C23+C24+C25+C26+C27+C28+C14+C12+C15+C13</f>
        <v>179630</v>
      </c>
      <c r="D11" s="143">
        <f>D16+D17+D18+D19+D20+D21+D22+D23+D24+D25+D26+D27+D28+D14+D12+D15+D13</f>
        <v>119753.33333333334</v>
      </c>
      <c r="E11" s="143">
        <f>E16+E17+E18+E19+E20+E21+E22+E23+E24+E25+E26+E27+E28+E14+E12+E15+E13</f>
        <v>120564.75</v>
      </c>
      <c r="F11" s="156">
        <f>E11/D11*100</f>
        <v>100.6775733452096</v>
      </c>
      <c r="G11" s="156">
        <f>E11/C11*100</f>
        <v>67.11838223013973</v>
      </c>
      <c r="I11" s="81"/>
      <c r="J11" s="81"/>
      <c r="K11" s="81"/>
    </row>
    <row r="12" spans="1:7" ht="13.5" customHeight="1">
      <c r="A12" s="82" t="s">
        <v>6</v>
      </c>
      <c r="B12" s="83" t="s">
        <v>7</v>
      </c>
      <c r="C12" s="144">
        <v>136963</v>
      </c>
      <c r="D12" s="144">
        <f>C12/12*8</f>
        <v>91308.66666666667</v>
      </c>
      <c r="E12" s="144">
        <v>94016.24</v>
      </c>
      <c r="F12" s="145">
        <f aca="true" t="shared" si="0" ref="F12:F43">E12/D12*100</f>
        <v>102.96529719705323</v>
      </c>
      <c r="G12" s="145">
        <f aca="true" t="shared" si="1" ref="G12:G43">E12/C12*100</f>
        <v>68.64353146470215</v>
      </c>
    </row>
    <row r="13" spans="1:7" ht="40.5" customHeight="1">
      <c r="A13" s="84" t="s">
        <v>115</v>
      </c>
      <c r="B13" s="85" t="s">
        <v>116</v>
      </c>
      <c r="C13" s="146">
        <f>5763</f>
        <v>5763</v>
      </c>
      <c r="D13" s="144">
        <f aca="true" t="shared" si="2" ref="D13:D28">C13/12*8</f>
        <v>3842</v>
      </c>
      <c r="E13" s="146">
        <v>3955.51</v>
      </c>
      <c r="F13" s="147">
        <f t="shared" si="0"/>
        <v>102.95445080687142</v>
      </c>
      <c r="G13" s="147">
        <f t="shared" si="1"/>
        <v>68.63630053791428</v>
      </c>
    </row>
    <row r="14" spans="1:7" ht="29.25" customHeight="1">
      <c r="A14" s="84" t="s">
        <v>112</v>
      </c>
      <c r="B14" s="86" t="s">
        <v>111</v>
      </c>
      <c r="C14" s="144">
        <f>1534</f>
        <v>1534</v>
      </c>
      <c r="D14" s="144">
        <f t="shared" si="2"/>
        <v>1022.6666666666666</v>
      </c>
      <c r="E14" s="144">
        <v>1101.73</v>
      </c>
      <c r="F14" s="147">
        <f t="shared" si="0"/>
        <v>107.73109517601043</v>
      </c>
      <c r="G14" s="147">
        <f t="shared" si="1"/>
        <v>71.82073011734029</v>
      </c>
    </row>
    <row r="15" spans="1:10" ht="39" customHeight="1">
      <c r="A15" s="87" t="s">
        <v>113</v>
      </c>
      <c r="B15" s="88" t="s">
        <v>114</v>
      </c>
      <c r="C15" s="148">
        <v>363</v>
      </c>
      <c r="D15" s="144">
        <f t="shared" si="2"/>
        <v>242</v>
      </c>
      <c r="E15" s="148">
        <v>275.96</v>
      </c>
      <c r="F15" s="147">
        <f t="shared" si="0"/>
        <v>114.03305785123968</v>
      </c>
      <c r="G15" s="147">
        <f t="shared" si="1"/>
        <v>76.02203856749311</v>
      </c>
      <c r="J15" s="81"/>
    </row>
    <row r="16" spans="1:7" ht="24.75" customHeight="1">
      <c r="A16" s="71" t="s">
        <v>8</v>
      </c>
      <c r="B16" s="89" t="s">
        <v>9</v>
      </c>
      <c r="C16" s="148">
        <f>4303</f>
        <v>4303</v>
      </c>
      <c r="D16" s="144">
        <f t="shared" si="2"/>
        <v>2868.6666666666665</v>
      </c>
      <c r="E16" s="148">
        <v>3082.83</v>
      </c>
      <c r="F16" s="147">
        <f t="shared" si="0"/>
        <v>107.46560539158727</v>
      </c>
      <c r="G16" s="147">
        <f t="shared" si="1"/>
        <v>71.64373692772485</v>
      </c>
    </row>
    <row r="17" spans="1:7" ht="15" customHeight="1">
      <c r="A17" s="90" t="s">
        <v>10</v>
      </c>
      <c r="B17" s="91" t="s">
        <v>11</v>
      </c>
      <c r="C17" s="148">
        <v>24</v>
      </c>
      <c r="D17" s="144">
        <f t="shared" si="2"/>
        <v>16</v>
      </c>
      <c r="E17" s="148">
        <f>31.18</f>
        <v>31.18</v>
      </c>
      <c r="F17" s="147">
        <f t="shared" si="0"/>
        <v>194.875</v>
      </c>
      <c r="G17" s="147">
        <f t="shared" si="1"/>
        <v>129.91666666666666</v>
      </c>
    </row>
    <row r="18" spans="1:7" ht="18" customHeight="1">
      <c r="A18" s="90" t="s">
        <v>12</v>
      </c>
      <c r="B18" s="91" t="s">
        <v>13</v>
      </c>
      <c r="C18" s="148">
        <f>3717</f>
        <v>3717</v>
      </c>
      <c r="D18" s="144">
        <f t="shared" si="2"/>
        <v>2478</v>
      </c>
      <c r="E18" s="148">
        <v>1257.84</v>
      </c>
      <c r="F18" s="157">
        <f t="shared" si="0"/>
        <v>50.76029055690072</v>
      </c>
      <c r="G18" s="157">
        <f t="shared" si="1"/>
        <v>33.84019370460048</v>
      </c>
    </row>
    <row r="19" spans="1:7" ht="12.75">
      <c r="A19" s="71" t="s">
        <v>14</v>
      </c>
      <c r="B19" s="92" t="s">
        <v>15</v>
      </c>
      <c r="C19" s="148">
        <f>16053</f>
        <v>16053</v>
      </c>
      <c r="D19" s="144">
        <f t="shared" si="2"/>
        <v>10702</v>
      </c>
      <c r="E19" s="148">
        <v>8615.2</v>
      </c>
      <c r="F19" s="157">
        <f t="shared" si="0"/>
        <v>80.50084096430574</v>
      </c>
      <c r="G19" s="157">
        <f t="shared" si="1"/>
        <v>53.66722730953716</v>
      </c>
    </row>
    <row r="20" spans="1:7" ht="12.75">
      <c r="A20" s="71" t="s">
        <v>16</v>
      </c>
      <c r="B20" s="92" t="s">
        <v>17</v>
      </c>
      <c r="C20" s="148">
        <v>768</v>
      </c>
      <c r="D20" s="144">
        <f t="shared" si="2"/>
        <v>512</v>
      </c>
      <c r="E20" s="148">
        <v>759.8</v>
      </c>
      <c r="F20" s="157">
        <f t="shared" si="0"/>
        <v>148.3984375</v>
      </c>
      <c r="G20" s="157">
        <f t="shared" si="1"/>
        <v>98.93229166666666</v>
      </c>
    </row>
    <row r="21" spans="1:7" ht="25.5">
      <c r="A21" s="71" t="s">
        <v>18</v>
      </c>
      <c r="B21" s="91" t="s">
        <v>92</v>
      </c>
      <c r="C21" s="148">
        <v>0</v>
      </c>
      <c r="D21" s="144">
        <f t="shared" si="2"/>
        <v>0</v>
      </c>
      <c r="E21" s="148">
        <v>0</v>
      </c>
      <c r="F21" s="147">
        <v>0</v>
      </c>
      <c r="G21" s="147">
        <v>0</v>
      </c>
    </row>
    <row r="22" spans="1:7" ht="24" customHeight="1">
      <c r="A22" s="74" t="s">
        <v>19</v>
      </c>
      <c r="B22" s="89" t="s">
        <v>93</v>
      </c>
      <c r="C22" s="148">
        <v>6133</v>
      </c>
      <c r="D22" s="144">
        <f t="shared" si="2"/>
        <v>4088.6666666666665</v>
      </c>
      <c r="E22" s="148">
        <v>4334.84</v>
      </c>
      <c r="F22" s="147">
        <f t="shared" si="0"/>
        <v>106.02087069949455</v>
      </c>
      <c r="G22" s="147">
        <f t="shared" si="1"/>
        <v>70.68058046632969</v>
      </c>
    </row>
    <row r="23" spans="1:7" ht="15" customHeight="1">
      <c r="A23" s="74" t="s">
        <v>20</v>
      </c>
      <c r="B23" s="93" t="s">
        <v>21</v>
      </c>
      <c r="C23" s="148">
        <f>378</f>
        <v>378</v>
      </c>
      <c r="D23" s="144">
        <f t="shared" si="2"/>
        <v>252</v>
      </c>
      <c r="E23" s="148">
        <v>306.86</v>
      </c>
      <c r="F23" s="157">
        <f t="shared" si="0"/>
        <v>121.76984126984127</v>
      </c>
      <c r="G23" s="157">
        <f t="shared" si="1"/>
        <v>81.17989417989419</v>
      </c>
    </row>
    <row r="24" spans="1:7" ht="25.5">
      <c r="A24" s="71" t="s">
        <v>22</v>
      </c>
      <c r="B24" s="72" t="s">
        <v>23</v>
      </c>
      <c r="C24" s="148">
        <v>155</v>
      </c>
      <c r="D24" s="144">
        <f t="shared" si="2"/>
        <v>103.33333333333333</v>
      </c>
      <c r="E24" s="148">
        <v>179.65</v>
      </c>
      <c r="F24" s="147">
        <f t="shared" si="0"/>
        <v>173.85483870967744</v>
      </c>
      <c r="G24" s="147">
        <f t="shared" si="1"/>
        <v>115.90322580645163</v>
      </c>
    </row>
    <row r="25" spans="1:7" ht="25.5">
      <c r="A25" s="71" t="s">
        <v>24</v>
      </c>
      <c r="B25" s="72" t="s">
        <v>25</v>
      </c>
      <c r="C25" s="148">
        <v>3048</v>
      </c>
      <c r="D25" s="144">
        <f t="shared" si="2"/>
        <v>2032</v>
      </c>
      <c r="E25" s="148">
        <v>2074.28</v>
      </c>
      <c r="F25" s="147">
        <f t="shared" si="0"/>
        <v>102.08070866141735</v>
      </c>
      <c r="G25" s="147">
        <f t="shared" si="1"/>
        <v>68.05380577427822</v>
      </c>
    </row>
    <row r="26" spans="1:7" ht="12.75">
      <c r="A26" s="94" t="s">
        <v>26</v>
      </c>
      <c r="B26" s="72" t="s">
        <v>27</v>
      </c>
      <c r="C26" s="148">
        <v>0</v>
      </c>
      <c r="D26" s="144">
        <f t="shared" si="2"/>
        <v>0</v>
      </c>
      <c r="E26" s="148">
        <v>0</v>
      </c>
      <c r="F26" s="157">
        <v>0</v>
      </c>
      <c r="G26" s="157">
        <v>0</v>
      </c>
    </row>
    <row r="27" spans="1:7" ht="15.75" customHeight="1">
      <c r="A27" s="71" t="s">
        <v>28</v>
      </c>
      <c r="B27" s="72" t="s">
        <v>29</v>
      </c>
      <c r="C27" s="148">
        <v>428</v>
      </c>
      <c r="D27" s="144">
        <f t="shared" si="2"/>
        <v>285.3333333333333</v>
      </c>
      <c r="E27" s="148">
        <v>572.32</v>
      </c>
      <c r="F27" s="157">
        <f t="shared" si="0"/>
        <v>200.57943925233647</v>
      </c>
      <c r="G27" s="157">
        <f t="shared" si="1"/>
        <v>133.7196261682243</v>
      </c>
    </row>
    <row r="28" spans="1:7" ht="13.5" thickBot="1">
      <c r="A28" s="94" t="s">
        <v>30</v>
      </c>
      <c r="B28" s="95" t="s">
        <v>31</v>
      </c>
      <c r="C28" s="149">
        <v>0</v>
      </c>
      <c r="D28" s="144">
        <f t="shared" si="2"/>
        <v>0</v>
      </c>
      <c r="E28" s="149">
        <v>0.51</v>
      </c>
      <c r="F28" s="158">
        <v>0</v>
      </c>
      <c r="G28" s="158">
        <v>0</v>
      </c>
    </row>
    <row r="29" spans="1:9" s="98" customFormat="1" ht="15" customHeight="1" thickBot="1">
      <c r="A29" s="96" t="s">
        <v>32</v>
      </c>
      <c r="B29" s="97" t="s">
        <v>33</v>
      </c>
      <c r="C29" s="150">
        <f>C30</f>
        <v>407963.92</v>
      </c>
      <c r="D29" s="150">
        <f>D30</f>
        <v>271975.94666666666</v>
      </c>
      <c r="E29" s="150">
        <f>E30+E41+E40</f>
        <v>253004.80000000002</v>
      </c>
      <c r="F29" s="160">
        <f t="shared" si="0"/>
        <v>93.02469688986224</v>
      </c>
      <c r="G29" s="161">
        <f t="shared" si="1"/>
        <v>62.01646459324148</v>
      </c>
      <c r="I29" s="99"/>
    </row>
    <row r="30" spans="1:9" ht="28.5" customHeight="1">
      <c r="A30" s="100" t="s">
        <v>34</v>
      </c>
      <c r="B30" s="101" t="s">
        <v>35</v>
      </c>
      <c r="C30" s="144">
        <f>C31+C33+C36+C37+C38+C39</f>
        <v>407963.92</v>
      </c>
      <c r="D30" s="144">
        <f>D31+D33+D36+D37+D38+D39+D41+D42</f>
        <v>271975.94666666666</v>
      </c>
      <c r="E30" s="144">
        <f>E31+E33+E36+E37+E38+E39</f>
        <v>254364.55000000002</v>
      </c>
      <c r="F30" s="162">
        <f t="shared" si="0"/>
        <v>93.5246491895656</v>
      </c>
      <c r="G30" s="162">
        <f t="shared" si="1"/>
        <v>62.34976612637706</v>
      </c>
      <c r="I30" s="81"/>
    </row>
    <row r="31" spans="1:7" ht="28.5">
      <c r="A31" s="73" t="s">
        <v>36</v>
      </c>
      <c r="B31" s="102" t="s">
        <v>94</v>
      </c>
      <c r="C31" s="148">
        <f>C32</f>
        <v>1606</v>
      </c>
      <c r="D31" s="148">
        <f>D32</f>
        <v>1070.6666666666667</v>
      </c>
      <c r="E31" s="148">
        <f>E32</f>
        <v>1072</v>
      </c>
      <c r="F31" s="159">
        <f>F32</f>
        <v>100.12453300124533</v>
      </c>
      <c r="G31" s="159">
        <f>G32</f>
        <v>66.74968866749688</v>
      </c>
    </row>
    <row r="32" spans="1:7" ht="14.25">
      <c r="A32" s="73" t="s">
        <v>96</v>
      </c>
      <c r="B32" s="103" t="s">
        <v>95</v>
      </c>
      <c r="C32" s="148">
        <f>1606</f>
        <v>1606</v>
      </c>
      <c r="D32" s="144">
        <f>C32/12*8</f>
        <v>1070.6666666666667</v>
      </c>
      <c r="E32" s="148">
        <v>1072</v>
      </c>
      <c r="F32" s="147">
        <f t="shared" si="0"/>
        <v>100.12453300124533</v>
      </c>
      <c r="G32" s="147">
        <f t="shared" si="1"/>
        <v>66.74968866749688</v>
      </c>
    </row>
    <row r="33" spans="1:7" ht="29.25" customHeight="1">
      <c r="A33" s="74" t="s">
        <v>131</v>
      </c>
      <c r="B33" s="72" t="s">
        <v>97</v>
      </c>
      <c r="C33" s="148">
        <v>225288.12</v>
      </c>
      <c r="D33" s="144">
        <f>C33/12*8</f>
        <v>150192.08</v>
      </c>
      <c r="E33" s="148">
        <v>127555.73</v>
      </c>
      <c r="F33" s="147">
        <f t="shared" si="0"/>
        <v>84.92839968658801</v>
      </c>
      <c r="G33" s="147">
        <f t="shared" si="1"/>
        <v>56.618933124392</v>
      </c>
    </row>
    <row r="34" spans="1:7" ht="33.75">
      <c r="A34" s="74" t="s">
        <v>98</v>
      </c>
      <c r="B34" s="104" t="s">
        <v>99</v>
      </c>
      <c r="C34" s="148">
        <v>0</v>
      </c>
      <c r="D34" s="144">
        <f>C34/12*8</f>
        <v>0</v>
      </c>
      <c r="E34" s="148">
        <v>0</v>
      </c>
      <c r="F34" s="147">
        <v>0</v>
      </c>
      <c r="G34" s="147">
        <v>0</v>
      </c>
    </row>
    <row r="35" spans="1:7" ht="12.75" customHeight="1" hidden="1">
      <c r="A35" s="71"/>
      <c r="B35" s="105"/>
      <c r="C35" s="148"/>
      <c r="D35" s="144">
        <f>C35/12*7</f>
        <v>0</v>
      </c>
      <c r="E35" s="148"/>
      <c r="F35" s="147" t="e">
        <f t="shared" si="0"/>
        <v>#DIV/0!</v>
      </c>
      <c r="G35" s="147" t="e">
        <f t="shared" si="1"/>
        <v>#DIV/0!</v>
      </c>
    </row>
    <row r="36" spans="1:7" ht="20.25" customHeight="1">
      <c r="A36" s="73" t="s">
        <v>130</v>
      </c>
      <c r="B36" s="105" t="s">
        <v>37</v>
      </c>
      <c r="C36" s="148">
        <v>175604.3</v>
      </c>
      <c r="D36" s="144">
        <f aca="true" t="shared" si="3" ref="D36:D41">C36/12*8</f>
        <v>117069.53333333333</v>
      </c>
      <c r="E36" s="148">
        <v>121050.72</v>
      </c>
      <c r="F36" s="147">
        <f>E36/D36*100</f>
        <v>103.40070260238502</v>
      </c>
      <c r="G36" s="147">
        <f>E36/C36*100</f>
        <v>68.93380173492335</v>
      </c>
    </row>
    <row r="37" spans="1:7" ht="15" customHeight="1">
      <c r="A37" s="75" t="s">
        <v>132</v>
      </c>
      <c r="B37" s="106" t="s">
        <v>38</v>
      </c>
      <c r="C37" s="148">
        <v>5465.5</v>
      </c>
      <c r="D37" s="144">
        <f t="shared" si="3"/>
        <v>3643.6666666666665</v>
      </c>
      <c r="E37" s="148">
        <v>4686.1</v>
      </c>
      <c r="F37" s="147">
        <f>E37/D37*100</f>
        <v>128.6094593358339</v>
      </c>
      <c r="G37" s="147">
        <f>E37/C37*100</f>
        <v>85.73963955722257</v>
      </c>
    </row>
    <row r="38" spans="1:7" ht="24.75" customHeight="1">
      <c r="A38" s="76" t="s">
        <v>39</v>
      </c>
      <c r="B38" s="107" t="s">
        <v>100</v>
      </c>
      <c r="C38" s="148">
        <v>0</v>
      </c>
      <c r="D38" s="144">
        <f t="shared" si="3"/>
        <v>0</v>
      </c>
      <c r="E38" s="148">
        <v>0</v>
      </c>
      <c r="F38" s="147">
        <v>0</v>
      </c>
      <c r="G38" s="147">
        <v>0</v>
      </c>
    </row>
    <row r="39" spans="1:7" ht="26.25" customHeight="1">
      <c r="A39" s="74" t="s">
        <v>39</v>
      </c>
      <c r="B39" s="108" t="s">
        <v>40</v>
      </c>
      <c r="C39" s="151">
        <v>0</v>
      </c>
      <c r="D39" s="144">
        <f t="shared" si="3"/>
        <v>0</v>
      </c>
      <c r="E39" s="148">
        <v>0</v>
      </c>
      <c r="F39" s="147">
        <v>0</v>
      </c>
      <c r="G39" s="147">
        <v>0</v>
      </c>
    </row>
    <row r="40" spans="1:7" ht="26.25" customHeight="1">
      <c r="A40" s="76" t="s">
        <v>133</v>
      </c>
      <c r="B40" s="109" t="s">
        <v>134</v>
      </c>
      <c r="C40" s="151">
        <v>0</v>
      </c>
      <c r="D40" s="144">
        <f t="shared" si="3"/>
        <v>0</v>
      </c>
      <c r="E40" s="149">
        <v>56.94</v>
      </c>
      <c r="F40" s="147">
        <v>0</v>
      </c>
      <c r="G40" s="147">
        <v>0</v>
      </c>
    </row>
    <row r="41" spans="1:7" ht="53.25" customHeight="1" thickBot="1">
      <c r="A41" s="76" t="s">
        <v>101</v>
      </c>
      <c r="B41" s="109" t="s">
        <v>102</v>
      </c>
      <c r="C41" s="152">
        <v>0</v>
      </c>
      <c r="D41" s="144">
        <f t="shared" si="3"/>
        <v>0</v>
      </c>
      <c r="E41" s="149">
        <f>-1416.69</f>
        <v>-1416.69</v>
      </c>
      <c r="F41" s="147">
        <v>0</v>
      </c>
      <c r="G41" s="147">
        <v>0</v>
      </c>
    </row>
    <row r="42" spans="1:7" ht="27" customHeight="1" thickBot="1">
      <c r="A42" s="77" t="s">
        <v>41</v>
      </c>
      <c r="B42" s="110" t="s">
        <v>42</v>
      </c>
      <c r="C42" s="153">
        <v>0</v>
      </c>
      <c r="D42" s="153">
        <v>0</v>
      </c>
      <c r="E42" s="153">
        <v>0</v>
      </c>
      <c r="F42" s="163">
        <v>0</v>
      </c>
      <c r="G42" s="164">
        <v>0</v>
      </c>
    </row>
    <row r="43" spans="1:10" ht="18" customHeight="1" thickBot="1">
      <c r="A43" s="201" t="s">
        <v>43</v>
      </c>
      <c r="B43" s="202"/>
      <c r="C43" s="154">
        <f>C30+C11</f>
        <v>587593.9199999999</v>
      </c>
      <c r="D43" s="154">
        <f>D30+D11</f>
        <v>391729.28</v>
      </c>
      <c r="E43" s="150">
        <f>E29+E11</f>
        <v>373569.55000000005</v>
      </c>
      <c r="F43" s="165">
        <f t="shared" si="0"/>
        <v>95.3642142859477</v>
      </c>
      <c r="G43" s="166">
        <f t="shared" si="1"/>
        <v>63.576142857298464</v>
      </c>
      <c r="I43" s="81"/>
      <c r="J43" s="81"/>
    </row>
    <row r="44" ht="10.5" customHeight="1">
      <c r="A44" s="111"/>
    </row>
    <row r="45" ht="12.75" hidden="1"/>
    <row r="46" spans="1:2" ht="14.25" customHeight="1">
      <c r="A46" s="212" t="s">
        <v>117</v>
      </c>
      <c r="B46" s="212"/>
    </row>
    <row r="47" spans="1:2" ht="12.75">
      <c r="A47" s="212"/>
      <c r="B47" s="212"/>
    </row>
    <row r="48" spans="1:7" ht="14.25">
      <c r="A48" s="212"/>
      <c r="B48" s="212"/>
      <c r="E48" s="213" t="s">
        <v>128</v>
      </c>
      <c r="F48" s="213"/>
      <c r="G48" s="213"/>
    </row>
    <row r="52" ht="12.75">
      <c r="E52" s="81"/>
    </row>
  </sheetData>
  <sheetProtection/>
  <mergeCells count="14"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9">
      <selection activeCell="V19" sqref="V19"/>
    </sheetView>
  </sheetViews>
  <sheetFormatPr defaultColWidth="9.140625" defaultRowHeight="12.75"/>
  <cols>
    <col min="1" max="1" width="5.8515625" style="115" customWidth="1"/>
    <col min="2" max="2" width="52.00390625" style="115" customWidth="1"/>
    <col min="3" max="3" width="9.421875" style="115" customWidth="1"/>
    <col min="4" max="4" width="8.421875" style="115" hidden="1" customWidth="1"/>
    <col min="5" max="5" width="8.7109375" style="115" customWidth="1"/>
    <col min="6" max="6" width="6.7109375" style="115" hidden="1" customWidth="1"/>
    <col min="7" max="7" width="8.7109375" style="115" customWidth="1"/>
    <col min="8" max="16384" width="9.140625" style="115" customWidth="1"/>
  </cols>
  <sheetData>
    <row r="1" spans="2:7" ht="11.25" customHeight="1">
      <c r="B1" s="18"/>
      <c r="C1" s="217" t="s">
        <v>125</v>
      </c>
      <c r="D1" s="217"/>
      <c r="E1" s="217"/>
      <c r="F1" s="217"/>
      <c r="G1" s="217"/>
    </row>
    <row r="2" spans="2:7" ht="11.25" customHeight="1">
      <c r="B2" s="218"/>
      <c r="C2" s="218"/>
      <c r="D2" s="218"/>
      <c r="E2" s="218"/>
      <c r="F2" s="218"/>
      <c r="G2" s="218"/>
    </row>
    <row r="3" spans="1:7" ht="12.75">
      <c r="A3" s="210" t="s">
        <v>129</v>
      </c>
      <c r="B3" s="210"/>
      <c r="C3" s="210"/>
      <c r="D3" s="210"/>
      <c r="E3" s="210"/>
      <c r="F3" s="210"/>
      <c r="G3" s="210"/>
    </row>
    <row r="4" spans="1:7" ht="12.75">
      <c r="A4" s="219" t="s">
        <v>136</v>
      </c>
      <c r="B4" s="219"/>
      <c r="C4" s="219"/>
      <c r="D4" s="219"/>
      <c r="E4" s="219"/>
      <c r="F4" s="219"/>
      <c r="G4" s="219"/>
    </row>
    <row r="5" spans="5:7" ht="12.75" customHeight="1" thickBot="1">
      <c r="E5" s="220" t="s">
        <v>44</v>
      </c>
      <c r="F5" s="220"/>
      <c r="G5" s="220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74">
        <f>SUM(C8:C15)</f>
        <v>46030</v>
      </c>
      <c r="D7" s="193"/>
      <c r="E7" s="174">
        <f>SUM(E8:E15)</f>
        <v>29679</v>
      </c>
      <c r="F7" s="116"/>
      <c r="G7" s="117">
        <f aca="true" t="shared" si="0" ref="G7:G58">E7/C7*100</f>
        <v>64.47751466434933</v>
      </c>
    </row>
    <row r="8" spans="1:7" s="119" customFormat="1" ht="12.75" customHeight="1">
      <c r="A8" s="118">
        <v>102</v>
      </c>
      <c r="B8" s="9" t="s">
        <v>84</v>
      </c>
      <c r="C8" s="170">
        <v>1607</v>
      </c>
      <c r="D8" s="194"/>
      <c r="E8" s="171">
        <v>1102</v>
      </c>
      <c r="F8" s="167"/>
      <c r="G8" s="168">
        <f t="shared" si="0"/>
        <v>68.57498444306161</v>
      </c>
    </row>
    <row r="9" spans="1:7" ht="23.25" customHeight="1">
      <c r="A9" s="120">
        <v>103</v>
      </c>
      <c r="B9" s="59" t="s">
        <v>51</v>
      </c>
      <c r="C9" s="172">
        <v>1622</v>
      </c>
      <c r="D9" s="92"/>
      <c r="E9" s="172">
        <v>1020</v>
      </c>
      <c r="F9" s="121"/>
      <c r="G9" s="122">
        <f t="shared" si="0"/>
        <v>62.88532675709001</v>
      </c>
    </row>
    <row r="10" spans="1:7" ht="24" customHeight="1">
      <c r="A10" s="120">
        <v>104</v>
      </c>
      <c r="B10" s="59" t="s">
        <v>85</v>
      </c>
      <c r="C10" s="172">
        <v>26338</v>
      </c>
      <c r="D10" s="92"/>
      <c r="E10" s="172">
        <v>18027</v>
      </c>
      <c r="F10" s="121"/>
      <c r="G10" s="122">
        <f t="shared" si="0"/>
        <v>68.44483256131825</v>
      </c>
    </row>
    <row r="11" spans="1:7" ht="24" customHeight="1">
      <c r="A11" s="123">
        <v>105</v>
      </c>
      <c r="B11" s="60" t="s">
        <v>120</v>
      </c>
      <c r="C11" s="173">
        <v>134</v>
      </c>
      <c r="D11" s="95"/>
      <c r="E11" s="173">
        <v>40</v>
      </c>
      <c r="F11" s="124"/>
      <c r="G11" s="125">
        <f t="shared" si="0"/>
        <v>29.850746268656714</v>
      </c>
    </row>
    <row r="12" spans="1:7" ht="45" customHeight="1">
      <c r="A12" s="123">
        <v>106</v>
      </c>
      <c r="B12" s="61" t="s">
        <v>121</v>
      </c>
      <c r="C12" s="173">
        <v>6407</v>
      </c>
      <c r="D12" s="95"/>
      <c r="E12" s="173">
        <v>3313</v>
      </c>
      <c r="F12" s="124"/>
      <c r="G12" s="125">
        <f t="shared" si="0"/>
        <v>51.70906820664898</v>
      </c>
    </row>
    <row r="13" spans="1:7" ht="18" customHeight="1">
      <c r="A13" s="123">
        <v>107</v>
      </c>
      <c r="B13" s="62" t="s">
        <v>122</v>
      </c>
      <c r="C13" s="173"/>
      <c r="D13" s="95"/>
      <c r="E13" s="173"/>
      <c r="F13" s="124"/>
      <c r="G13" s="125"/>
    </row>
    <row r="14" spans="1:7" ht="16.5" customHeight="1">
      <c r="A14" s="126">
        <v>113</v>
      </c>
      <c r="B14" s="63" t="s">
        <v>53</v>
      </c>
      <c r="C14" s="172">
        <v>9822</v>
      </c>
      <c r="D14" s="92"/>
      <c r="E14" s="172">
        <v>6177</v>
      </c>
      <c r="F14" s="121"/>
      <c r="G14" s="122">
        <f t="shared" si="0"/>
        <v>62.889431887599265</v>
      </c>
    </row>
    <row r="15" spans="1:7" ht="14.25" customHeight="1" thickBot="1">
      <c r="A15" s="127">
        <v>111</v>
      </c>
      <c r="B15" s="64" t="s">
        <v>123</v>
      </c>
      <c r="C15" s="174">
        <v>100</v>
      </c>
      <c r="D15" s="175"/>
      <c r="E15" s="174">
        <v>0</v>
      </c>
      <c r="F15" s="128"/>
      <c r="G15" s="169">
        <f t="shared" si="0"/>
        <v>0</v>
      </c>
    </row>
    <row r="16" spans="1:7" ht="15" customHeight="1" thickBot="1">
      <c r="A16" s="129">
        <v>200</v>
      </c>
      <c r="B16" s="55" t="s">
        <v>118</v>
      </c>
      <c r="C16" s="139">
        <f>C17</f>
        <v>673</v>
      </c>
      <c r="D16" s="139">
        <f>D17</f>
        <v>0</v>
      </c>
      <c r="E16" s="139">
        <f>E17</f>
        <v>463</v>
      </c>
      <c r="F16" s="57"/>
      <c r="G16" s="117">
        <f t="shared" si="0"/>
        <v>68.7964338781575</v>
      </c>
    </row>
    <row r="17" spans="1:7" ht="15" customHeight="1" thickBot="1">
      <c r="A17" s="129">
        <v>203</v>
      </c>
      <c r="B17" s="55" t="s">
        <v>119</v>
      </c>
      <c r="C17" s="139">
        <v>673</v>
      </c>
      <c r="D17" s="176"/>
      <c r="E17" s="139">
        <v>463</v>
      </c>
      <c r="F17" s="57"/>
      <c r="G17" s="117">
        <f>E17/C17*100</f>
        <v>68.7964338781575</v>
      </c>
    </row>
    <row r="18" spans="1:7" ht="23.25" customHeight="1" thickBot="1">
      <c r="A18" s="11">
        <v>300</v>
      </c>
      <c r="B18" s="12" t="s">
        <v>54</v>
      </c>
      <c r="C18" s="139">
        <f>SUM(C19:C21)</f>
        <v>7511</v>
      </c>
      <c r="D18" s="176"/>
      <c r="E18" s="139">
        <f>SUM(E19:E21)</f>
        <v>4313</v>
      </c>
      <c r="F18" s="57"/>
      <c r="G18" s="117">
        <f t="shared" si="0"/>
        <v>57.42244707761949</v>
      </c>
    </row>
    <row r="19" spans="1:7" ht="37.5" customHeight="1">
      <c r="A19" s="130">
        <v>309</v>
      </c>
      <c r="B19" s="10" t="s">
        <v>103</v>
      </c>
      <c r="C19" s="177">
        <v>6550</v>
      </c>
      <c r="D19" s="178"/>
      <c r="E19" s="177">
        <v>3872</v>
      </c>
      <c r="F19" s="56"/>
      <c r="G19" s="131">
        <f t="shared" si="0"/>
        <v>59.11450381679389</v>
      </c>
    </row>
    <row r="20" spans="1:8" ht="20.25" customHeight="1">
      <c r="A20" s="120">
        <v>310</v>
      </c>
      <c r="B20" s="10" t="s">
        <v>55</v>
      </c>
      <c r="C20" s="172">
        <v>573</v>
      </c>
      <c r="D20" s="92"/>
      <c r="E20" s="172">
        <v>82</v>
      </c>
      <c r="F20" s="121"/>
      <c r="G20" s="122">
        <f t="shared" si="0"/>
        <v>14.31064572425829</v>
      </c>
      <c r="H20" s="78"/>
    </row>
    <row r="21" spans="1:8" ht="24" customHeight="1" thickBot="1">
      <c r="A21" s="127">
        <v>314</v>
      </c>
      <c r="B21" s="17" t="s">
        <v>104</v>
      </c>
      <c r="C21" s="179">
        <v>388</v>
      </c>
      <c r="D21" s="175"/>
      <c r="E21" s="179">
        <v>359</v>
      </c>
      <c r="F21" s="128"/>
      <c r="G21" s="125">
        <f t="shared" si="0"/>
        <v>92.5257731958763</v>
      </c>
      <c r="H21" s="78"/>
    </row>
    <row r="22" spans="1:8" ht="17.25" customHeight="1" thickBot="1">
      <c r="A22" s="11">
        <v>400</v>
      </c>
      <c r="B22" s="14" t="s">
        <v>56</v>
      </c>
      <c r="C22" s="139">
        <f>SUM(C23:C29)</f>
        <v>50867</v>
      </c>
      <c r="D22" s="176"/>
      <c r="E22" s="139">
        <f>SUM(E23:E29)</f>
        <v>9867</v>
      </c>
      <c r="F22" s="57"/>
      <c r="G22" s="117">
        <f t="shared" si="0"/>
        <v>19.3976448385004</v>
      </c>
      <c r="H22" s="78"/>
    </row>
    <row r="23" spans="1:8" ht="15" customHeight="1">
      <c r="A23" s="24">
        <v>405</v>
      </c>
      <c r="B23" s="45" t="s">
        <v>57</v>
      </c>
      <c r="C23" s="180">
        <v>469</v>
      </c>
      <c r="D23" s="178"/>
      <c r="E23" s="177">
        <v>0</v>
      </c>
      <c r="F23" s="56"/>
      <c r="G23" s="131">
        <f t="shared" si="0"/>
        <v>0</v>
      </c>
      <c r="H23" s="78"/>
    </row>
    <row r="24" spans="1:7" ht="13.5" customHeight="1">
      <c r="A24" s="24">
        <v>406</v>
      </c>
      <c r="B24" s="132" t="s">
        <v>58</v>
      </c>
      <c r="C24" s="177">
        <v>7867</v>
      </c>
      <c r="D24" s="178"/>
      <c r="E24" s="177">
        <v>408</v>
      </c>
      <c r="F24" s="56"/>
      <c r="G24" s="122">
        <f t="shared" si="0"/>
        <v>5.186220922842252</v>
      </c>
    </row>
    <row r="25" spans="1:7" ht="12" customHeight="1">
      <c r="A25" s="24">
        <v>407</v>
      </c>
      <c r="B25" s="133" t="s">
        <v>59</v>
      </c>
      <c r="C25" s="177">
        <v>67</v>
      </c>
      <c r="D25" s="178"/>
      <c r="E25" s="177">
        <v>0</v>
      </c>
      <c r="F25" s="56"/>
      <c r="G25" s="122">
        <f t="shared" si="0"/>
        <v>0</v>
      </c>
    </row>
    <row r="26" spans="1:7" ht="12.75" customHeight="1">
      <c r="A26" s="25">
        <v>408</v>
      </c>
      <c r="B26" s="46" t="s">
        <v>60</v>
      </c>
      <c r="C26" s="179">
        <v>380</v>
      </c>
      <c r="D26" s="175"/>
      <c r="E26" s="179">
        <v>201</v>
      </c>
      <c r="F26" s="128"/>
      <c r="G26" s="122">
        <f t="shared" si="0"/>
        <v>52.89473684210526</v>
      </c>
    </row>
    <row r="27" spans="1:8" ht="12" customHeight="1">
      <c r="A27" s="26">
        <v>409</v>
      </c>
      <c r="B27" s="134" t="s">
        <v>105</v>
      </c>
      <c r="C27" s="172">
        <v>40147</v>
      </c>
      <c r="D27" s="181"/>
      <c r="E27" s="182">
        <v>8357</v>
      </c>
      <c r="F27" s="135"/>
      <c r="G27" s="122">
        <f t="shared" si="0"/>
        <v>20.816001195606148</v>
      </c>
      <c r="H27" s="128"/>
    </row>
    <row r="28" spans="1:8" ht="12" customHeight="1">
      <c r="A28" s="26">
        <v>410</v>
      </c>
      <c r="B28" s="134" t="s">
        <v>106</v>
      </c>
      <c r="C28" s="172">
        <v>590</v>
      </c>
      <c r="D28" s="181"/>
      <c r="E28" s="182">
        <v>560</v>
      </c>
      <c r="F28" s="135"/>
      <c r="G28" s="122">
        <f t="shared" si="0"/>
        <v>94.91525423728814</v>
      </c>
      <c r="H28" s="128"/>
    </row>
    <row r="29" spans="1:7" ht="12" customHeight="1" thickBot="1">
      <c r="A29" s="25">
        <v>412</v>
      </c>
      <c r="B29" s="47" t="s">
        <v>61</v>
      </c>
      <c r="C29" s="174">
        <v>1347</v>
      </c>
      <c r="D29" s="175"/>
      <c r="E29" s="179">
        <v>341</v>
      </c>
      <c r="F29" s="128"/>
      <c r="G29" s="125">
        <f t="shared" si="0"/>
        <v>25.315515961395697</v>
      </c>
    </row>
    <row r="30" spans="1:7" s="15" customFormat="1" ht="15.75" customHeight="1" thickBot="1">
      <c r="A30" s="27">
        <v>500</v>
      </c>
      <c r="B30" s="48" t="s">
        <v>62</v>
      </c>
      <c r="C30" s="186">
        <f>SUM(C31:C34)</f>
        <v>107194</v>
      </c>
      <c r="D30" s="176"/>
      <c r="E30" s="186">
        <f>SUM(E31:E34)</f>
        <v>24080</v>
      </c>
      <c r="F30" s="57"/>
      <c r="G30" s="117">
        <f t="shared" si="0"/>
        <v>22.463943877455826</v>
      </c>
    </row>
    <row r="31" spans="1:7" ht="12" customHeight="1">
      <c r="A31" s="28">
        <v>501</v>
      </c>
      <c r="B31" s="19" t="s">
        <v>63</v>
      </c>
      <c r="C31" s="183">
        <v>1115</v>
      </c>
      <c r="D31" s="178"/>
      <c r="E31" s="177">
        <v>627</v>
      </c>
      <c r="F31" s="56"/>
      <c r="G31" s="131">
        <f t="shared" si="0"/>
        <v>56.233183856502244</v>
      </c>
    </row>
    <row r="32" spans="1:7" ht="12" customHeight="1">
      <c r="A32" s="29">
        <v>502</v>
      </c>
      <c r="B32" s="20" t="s">
        <v>64</v>
      </c>
      <c r="C32" s="184">
        <v>84213</v>
      </c>
      <c r="D32" s="92"/>
      <c r="E32" s="172">
        <v>13949</v>
      </c>
      <c r="F32" s="121"/>
      <c r="G32" s="122">
        <f t="shared" si="0"/>
        <v>16.563950933941314</v>
      </c>
    </row>
    <row r="33" spans="1:7" ht="12" customHeight="1">
      <c r="A33" s="30">
        <v>503</v>
      </c>
      <c r="B33" s="21" t="s">
        <v>65</v>
      </c>
      <c r="C33" s="185">
        <v>21866</v>
      </c>
      <c r="D33" s="95"/>
      <c r="E33" s="173">
        <v>9504</v>
      </c>
      <c r="F33" s="124"/>
      <c r="G33" s="122">
        <f t="shared" si="0"/>
        <v>43.46473977865179</v>
      </c>
    </row>
    <row r="34" spans="1:7" ht="12" customHeight="1" thickBot="1">
      <c r="A34" s="30">
        <v>505</v>
      </c>
      <c r="B34" s="21" t="s">
        <v>66</v>
      </c>
      <c r="C34" s="185">
        <v>0</v>
      </c>
      <c r="D34" s="95"/>
      <c r="E34" s="173">
        <v>0</v>
      </c>
      <c r="F34" s="124"/>
      <c r="G34" s="125">
        <v>0</v>
      </c>
    </row>
    <row r="35" spans="1:7" s="15" customFormat="1" ht="12" customHeight="1" thickBot="1">
      <c r="A35" s="27">
        <v>600</v>
      </c>
      <c r="B35" s="48" t="s">
        <v>67</v>
      </c>
      <c r="C35" s="186">
        <v>160</v>
      </c>
      <c r="D35" s="176"/>
      <c r="E35" s="139">
        <v>10</v>
      </c>
      <c r="F35" s="57"/>
      <c r="G35" s="117">
        <f t="shared" si="0"/>
        <v>6.25</v>
      </c>
    </row>
    <row r="36" spans="1:7" s="15" customFormat="1" ht="12" customHeight="1" thickBot="1">
      <c r="A36" s="31">
        <v>700</v>
      </c>
      <c r="B36" s="49" t="s">
        <v>68</v>
      </c>
      <c r="C36" s="195">
        <f>SUM(C37:C41)</f>
        <v>355521</v>
      </c>
      <c r="D36" s="193"/>
      <c r="E36" s="195">
        <f>SUM(E37:E41)</f>
        <v>229299</v>
      </c>
      <c r="F36" s="116"/>
      <c r="G36" s="117">
        <f t="shared" si="0"/>
        <v>64.49661201448016</v>
      </c>
    </row>
    <row r="37" spans="1:7" s="15" customFormat="1" ht="12" customHeight="1">
      <c r="A37" s="32">
        <v>701</v>
      </c>
      <c r="B37" s="19" t="s">
        <v>69</v>
      </c>
      <c r="C37" s="183">
        <v>114711</v>
      </c>
      <c r="D37" s="178"/>
      <c r="E37" s="177">
        <v>81758</v>
      </c>
      <c r="F37" s="56"/>
      <c r="G37" s="131">
        <f t="shared" si="0"/>
        <v>71.27302525477069</v>
      </c>
    </row>
    <row r="38" spans="1:7" s="15" customFormat="1" ht="12" customHeight="1">
      <c r="A38" s="33">
        <v>702</v>
      </c>
      <c r="B38" s="20" t="s">
        <v>70</v>
      </c>
      <c r="C38" s="184">
        <v>165450</v>
      </c>
      <c r="D38" s="92"/>
      <c r="E38" s="172">
        <v>104960</v>
      </c>
      <c r="F38" s="121"/>
      <c r="G38" s="122">
        <f t="shared" si="0"/>
        <v>63.43910546993049</v>
      </c>
    </row>
    <row r="39" spans="1:7" s="15" customFormat="1" ht="12" customHeight="1">
      <c r="A39" s="33">
        <v>703</v>
      </c>
      <c r="B39" s="20" t="s">
        <v>127</v>
      </c>
      <c r="C39" s="184">
        <v>54306</v>
      </c>
      <c r="D39" s="92"/>
      <c r="E39" s="172">
        <v>27133</v>
      </c>
      <c r="F39" s="121"/>
      <c r="G39" s="122">
        <f t="shared" si="0"/>
        <v>49.96317165690716</v>
      </c>
    </row>
    <row r="40" spans="1:7" s="15" customFormat="1" ht="12" customHeight="1">
      <c r="A40" s="33">
        <v>707</v>
      </c>
      <c r="B40" s="22" t="s">
        <v>71</v>
      </c>
      <c r="C40" s="184">
        <v>9257</v>
      </c>
      <c r="D40" s="92"/>
      <c r="E40" s="172">
        <v>8472</v>
      </c>
      <c r="F40" s="121"/>
      <c r="G40" s="122">
        <f t="shared" si="0"/>
        <v>91.51993086313061</v>
      </c>
    </row>
    <row r="41" spans="1:7" s="15" customFormat="1" ht="12" customHeight="1" thickBot="1">
      <c r="A41" s="34">
        <v>709</v>
      </c>
      <c r="B41" s="50" t="s">
        <v>72</v>
      </c>
      <c r="C41" s="185">
        <v>11797</v>
      </c>
      <c r="D41" s="95"/>
      <c r="E41" s="173">
        <v>6976</v>
      </c>
      <c r="F41" s="124"/>
      <c r="G41" s="125">
        <f t="shared" si="0"/>
        <v>59.13367805374248</v>
      </c>
    </row>
    <row r="42" spans="1:7" s="15" customFormat="1" ht="12" customHeight="1" thickBot="1">
      <c r="A42" s="35">
        <v>800</v>
      </c>
      <c r="B42" s="51" t="s">
        <v>73</v>
      </c>
      <c r="C42" s="186">
        <f>SUM(C43:C44)</f>
        <v>30044</v>
      </c>
      <c r="D42" s="176"/>
      <c r="E42" s="186">
        <f>SUM(E43:E44)</f>
        <v>20098</v>
      </c>
      <c r="F42" s="57"/>
      <c r="G42" s="117">
        <f t="shared" si="0"/>
        <v>66.8952203434962</v>
      </c>
    </row>
    <row r="43" spans="1:7" s="15" customFormat="1" ht="12" customHeight="1">
      <c r="A43" s="32">
        <v>801</v>
      </c>
      <c r="B43" s="19" t="s">
        <v>74</v>
      </c>
      <c r="C43" s="183">
        <v>27269</v>
      </c>
      <c r="D43" s="178"/>
      <c r="E43" s="177">
        <v>18430</v>
      </c>
      <c r="F43" s="56"/>
      <c r="G43" s="131">
        <f t="shared" si="0"/>
        <v>67.58590340679893</v>
      </c>
    </row>
    <row r="44" spans="1:7" s="15" customFormat="1" ht="12" customHeight="1" thickBot="1">
      <c r="A44" s="34">
        <v>804</v>
      </c>
      <c r="B44" s="21" t="s">
        <v>75</v>
      </c>
      <c r="C44" s="185">
        <v>2775</v>
      </c>
      <c r="D44" s="95"/>
      <c r="E44" s="173">
        <v>1668</v>
      </c>
      <c r="F44" s="124"/>
      <c r="G44" s="125">
        <f t="shared" si="0"/>
        <v>60.108108108108105</v>
      </c>
    </row>
    <row r="45" spans="1:7" s="15" customFormat="1" ht="12" customHeight="1" thickBot="1">
      <c r="A45" s="36">
        <v>1000</v>
      </c>
      <c r="B45" s="51" t="s">
        <v>77</v>
      </c>
      <c r="C45" s="186">
        <f>SUM(C47:C48)</f>
        <v>32864</v>
      </c>
      <c r="D45" s="176"/>
      <c r="E45" s="186">
        <f>SUM(E47:E48)</f>
        <v>20524</v>
      </c>
      <c r="F45" s="57"/>
      <c r="G45" s="117">
        <f t="shared" si="0"/>
        <v>62.45131450827653</v>
      </c>
    </row>
    <row r="46" spans="1:7" s="15" customFormat="1" ht="12" customHeight="1">
      <c r="A46" s="37">
        <v>1002</v>
      </c>
      <c r="B46" s="52" t="s">
        <v>107</v>
      </c>
      <c r="C46" s="183"/>
      <c r="D46" s="178"/>
      <c r="E46" s="177"/>
      <c r="F46" s="56"/>
      <c r="G46" s="131"/>
    </row>
    <row r="47" spans="1:7" s="16" customFormat="1" ht="12" customHeight="1">
      <c r="A47" s="38">
        <v>1003</v>
      </c>
      <c r="B47" s="22" t="s">
        <v>78</v>
      </c>
      <c r="C47" s="187">
        <v>31616</v>
      </c>
      <c r="D47" s="105"/>
      <c r="E47" s="188">
        <v>19683</v>
      </c>
      <c r="F47" s="2"/>
      <c r="G47" s="122">
        <f t="shared" si="0"/>
        <v>62.2564524291498</v>
      </c>
    </row>
    <row r="48" spans="1:7" s="15" customFormat="1" ht="12" customHeight="1" thickBot="1">
      <c r="A48" s="39">
        <v>1006</v>
      </c>
      <c r="B48" s="53" t="s">
        <v>79</v>
      </c>
      <c r="C48" s="189">
        <v>1248</v>
      </c>
      <c r="D48" s="196"/>
      <c r="E48" s="190">
        <v>841</v>
      </c>
      <c r="F48" s="58"/>
      <c r="G48" s="122">
        <f t="shared" si="0"/>
        <v>67.38782051282051</v>
      </c>
    </row>
    <row r="49" spans="1:7" ht="13.5" customHeight="1" hidden="1">
      <c r="A49" s="40">
        <v>1101</v>
      </c>
      <c r="B49" s="54" t="s">
        <v>80</v>
      </c>
      <c r="C49" s="197"/>
      <c r="D49" s="198"/>
      <c r="E49" s="180"/>
      <c r="F49" s="136"/>
      <c r="G49" s="122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84"/>
      <c r="D50" s="92"/>
      <c r="E50" s="172"/>
      <c r="F50" s="121"/>
      <c r="G50" s="122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84"/>
      <c r="D51" s="92"/>
      <c r="E51" s="172"/>
      <c r="F51" s="121"/>
      <c r="G51" s="122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199"/>
      <c r="D52" s="175"/>
      <c r="E52" s="179"/>
      <c r="F52" s="128"/>
      <c r="G52" s="125" t="e">
        <f t="shared" si="0"/>
        <v>#DIV/0!</v>
      </c>
    </row>
    <row r="53" spans="1:7" ht="13.5" customHeight="1" thickBot="1">
      <c r="A53" s="36">
        <v>1100</v>
      </c>
      <c r="B53" s="65" t="s">
        <v>76</v>
      </c>
      <c r="C53" s="139">
        <f>SUM(C54:C55)</f>
        <v>11434</v>
      </c>
      <c r="D53" s="200"/>
      <c r="E53" s="139">
        <f>SUM(E54:E55)</f>
        <v>6331</v>
      </c>
      <c r="F53" s="137"/>
      <c r="G53" s="117">
        <f t="shared" si="0"/>
        <v>55.36994927409481</v>
      </c>
    </row>
    <row r="54" spans="1:7" ht="13.5" customHeight="1">
      <c r="A54" s="42">
        <v>1102</v>
      </c>
      <c r="B54" s="66" t="s">
        <v>108</v>
      </c>
      <c r="C54" s="172">
        <v>8987</v>
      </c>
      <c r="D54" s="181"/>
      <c r="E54" s="182">
        <v>4738</v>
      </c>
      <c r="F54" s="135"/>
      <c r="G54" s="122">
        <f t="shared" si="0"/>
        <v>52.72059641704685</v>
      </c>
    </row>
    <row r="55" spans="1:7" ht="13.5" customHeight="1">
      <c r="A55" s="42">
        <v>1105</v>
      </c>
      <c r="B55" s="67" t="s">
        <v>124</v>
      </c>
      <c r="C55" s="172">
        <v>2447</v>
      </c>
      <c r="D55" s="181"/>
      <c r="E55" s="182">
        <v>1593</v>
      </c>
      <c r="F55" s="135"/>
      <c r="G55" s="122">
        <f t="shared" si="0"/>
        <v>65.10012259910094</v>
      </c>
    </row>
    <row r="56" spans="1:7" ht="13.5" customHeight="1">
      <c r="A56" s="43">
        <v>1200</v>
      </c>
      <c r="B56" s="68" t="s">
        <v>109</v>
      </c>
      <c r="C56" s="172">
        <v>2200</v>
      </c>
      <c r="D56" s="181"/>
      <c r="E56" s="182">
        <v>1466</v>
      </c>
      <c r="F56" s="135"/>
      <c r="G56" s="122">
        <f t="shared" si="0"/>
        <v>66.63636363636364</v>
      </c>
    </row>
    <row r="57" spans="1:7" ht="13.5" customHeight="1" thickBot="1">
      <c r="A57" s="44">
        <v>1300</v>
      </c>
      <c r="B57" s="69" t="s">
        <v>52</v>
      </c>
      <c r="C57" s="173">
        <v>1100</v>
      </c>
      <c r="D57" s="191"/>
      <c r="E57" s="192">
        <v>5</v>
      </c>
      <c r="F57" s="138"/>
      <c r="G57" s="125">
        <f t="shared" si="0"/>
        <v>0.45454545454545453</v>
      </c>
    </row>
    <row r="58" spans="1:7" ht="16.5" customHeight="1" thickBot="1">
      <c r="A58" s="23"/>
      <c r="B58" s="70" t="s">
        <v>110</v>
      </c>
      <c r="C58" s="139">
        <f>C57+C56+C53+C45+C42+C36+C35+C30+C22+C18+C16+C7</f>
        <v>645598</v>
      </c>
      <c r="D58" s="200"/>
      <c r="E58" s="140">
        <f>E57+E56+E53+E45+E42+E36+E35+E30+E22+E18+E16+E7</f>
        <v>346135</v>
      </c>
      <c r="F58" s="140"/>
      <c r="G58" s="117">
        <f t="shared" si="0"/>
        <v>53.614633254749855</v>
      </c>
    </row>
    <row r="59" spans="3:5" ht="9.75" customHeight="1">
      <c r="C59" s="78"/>
      <c r="D59" s="78"/>
      <c r="E59" s="78"/>
    </row>
    <row r="60" spans="1:5" ht="14.25" customHeight="1">
      <c r="A60" s="221" t="s">
        <v>117</v>
      </c>
      <c r="B60" s="221"/>
      <c r="C60" s="78"/>
      <c r="D60" s="78"/>
      <c r="E60" s="78"/>
    </row>
    <row r="61" spans="1:5" ht="12.75">
      <c r="A61" s="221"/>
      <c r="B61" s="221"/>
      <c r="C61" s="78"/>
      <c r="D61" s="78"/>
      <c r="E61" s="78"/>
    </row>
    <row r="62" spans="1:7" ht="14.25">
      <c r="A62" s="221"/>
      <c r="B62" s="221"/>
      <c r="E62" s="222" t="s">
        <v>128</v>
      </c>
      <c r="F62" s="222"/>
      <c r="G62" s="222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2018-09-27T04:04:25Z</dcterms:modified>
  <cp:category/>
  <cp:version/>
  <cp:contentType/>
  <cp:contentStatus/>
</cp:coreProperties>
</file>