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<sst xmlns="http://schemas.openxmlformats.org/spreadsheetml/2006/main" count="141" uniqueCount="139">
  <si>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</si>
  <si>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</si>
  <si>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</si>
  <si>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</si>
  <si>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</si>
  <si>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</si>
  <si>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</si>
  <si>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</si>
  <si>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</si>
  <si>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</si>
  <si>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</si>
  <si>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</si>
  <si>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</si>
  <si>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</si>
  <si>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</si>
  <si>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</si>
  <si>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</si>
  <si>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</si>
  <si>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</si>
  <si>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</si>
  <si>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</si>
  <si>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</si>
  <si>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</si>
  <si>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</si>
  <si>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</si>
  <si>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</si>
  <si>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</si>
  <si>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</si>
  <si>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</si>
  <si>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</si>
  <si>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</si>
  <si>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</si>
  <si>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</si>
  <si>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</si>
  <si>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</si>
  <si>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</si>
  <si>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</si>
  <si>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</si>
  <si>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</si>
  <si>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</si>
  <si>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</si>
  <si>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</si>
  <si>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</si>
  <si>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</si>
  <si>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</si>
  <si>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</si>
  <si>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</si>
  <si>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</si>
  <si>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</si>
  <si>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</si>
  <si>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</si>
  <si>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</si>
  <si>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</si>
  <si>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</si>
  <si>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</si>
  <si>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</si>
  <si>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</si>
  <si>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</si>
  <si>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</si>
  <si>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</si>
  <si>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</si>
  <si>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</si>
  <si>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</si>
  <si>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</si>
  <si>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</si>
  <si>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</si>
  <si>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</si>
  <si>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</si>
  <si>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</si>
  <si>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</si>
  <si>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</si>
  <si>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</si>
  <si>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</si>
  <si>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</si>
  <si>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</si>
  <si>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</si>
  <si>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</si>
  <si>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</si>
  <si>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</si>
  <si>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</si>
  <si>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</si>
  <si>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</si>
  <si>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</si>
  <si>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</si>
  <si>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</si>
  <si>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</si>
  <si>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</si>
  <si>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</si>
  <si>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</si>
  <si>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</si>
  <si>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</si>
  <si>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</si>
  <si>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</si>
  <si>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</si>
  <si>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</si>
  <si>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</si>
  <si>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</si>
  <si>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</si>
  <si>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</si>
  <si>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</si>
  <si>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</si>
  <si>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</si>
  <si>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</si>
  <si>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</si>
  <si>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</si>
  <si>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</si>
  <si>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</si>
  <si>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</si>
  <si>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</si>
  <si>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</si>
  <si>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</si>
  <si>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</si>
  <si>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</si>
  <si>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</si>
  <si>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</si>
  <si>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</si>
  <si>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</si>
  <si>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</si>
  <si>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</si>
  <si>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</si>
  <si>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</si>
  <si>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</si>
  <si>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</si>
  <si>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</si>
  <si>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</si>
  <si>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</si>
  <si>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</si>
  <si>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</si>
  <si>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</si>
  <si>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</si>
  <si>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</si>
  <si>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</si>
  <si>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</si>
  <si>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</si>
  <si>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</si>
  <si>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</si>
  <si>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Физическая культура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</si>
  <si>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октября 2023 года.</t>
    </r>
  </si>
  <si>
    <t>по расходам  по состоянию на 01 октября 2023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</si>
</sst>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3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4" fontId="48" fillId="0" borderId="2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4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5" applyNumberFormat="0" applyAlignment="0" applyProtection="0"/>
    <xf numFmtId="0" fontId="51" fillId="26" borderId="6" applyNumberFormat="0" applyAlignment="0" applyProtection="0"/>
    <xf numFmtId="0" fontId="52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27" borderId="11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30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9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wrapText="1"/>
    </xf>
    <xf numFmtId="0" fontId="4" fillId="0" borderId="48" xfId="0" applyFont="1" applyFill="1" applyBorder="1" applyAlignment="1">
      <alignment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12" fillId="0" borderId="50" xfId="59" applyNumberFormat="1" applyFont="1" applyFill="1" applyBorder="1" applyAlignment="1">
      <alignment horizontal="left" vertical="top" wrapText="1"/>
      <protection/>
    </xf>
    <xf numFmtId="0" fontId="4" fillId="0" borderId="47" xfId="0" applyFont="1" applyFill="1" applyBorder="1" applyAlignment="1">
      <alignment horizontal="left" vertical="center" wrapText="1"/>
    </xf>
    <xf numFmtId="0" fontId="12" fillId="0" borderId="51" xfId="59" applyNumberFormat="1" applyFont="1" applyFill="1" applyBorder="1" applyAlignment="1">
      <alignment horizontal="left" vertical="top" wrapText="1"/>
      <protection/>
    </xf>
    <xf numFmtId="0" fontId="8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wrapText="1"/>
    </xf>
    <xf numFmtId="0" fontId="8" fillId="0" borderId="4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4" fontId="66" fillId="0" borderId="3" xfId="35" applyNumberFormat="1" applyFont="1" applyFill="1" applyProtection="1">
      <alignment horizontal="right" shrinkToFit="1"/>
      <protection/>
    </xf>
    <xf numFmtId="4" fontId="67" fillId="0" borderId="54" xfId="37" applyNumberFormat="1" applyFont="1" applyFill="1" applyBorder="1" applyProtection="1">
      <alignment horizontal="right" wrapText="1"/>
      <protection/>
    </xf>
    <xf numFmtId="4" fontId="67" fillId="0" borderId="3" xfId="37" applyNumberFormat="1" applyFont="1" applyFill="1" applyProtection="1">
      <alignment horizontal="right" wrapText="1"/>
      <protection/>
    </xf>
    <xf numFmtId="4" fontId="67" fillId="0" borderId="31" xfId="37" applyNumberFormat="1" applyFont="1" applyFill="1" applyBorder="1" applyProtection="1">
      <alignment horizontal="right" wrapText="1"/>
      <protection/>
    </xf>
    <xf numFmtId="4" fontId="67" fillId="0" borderId="55" xfId="37" applyNumberFormat="1" applyFont="1" applyFill="1" applyBorder="1" applyProtection="1">
      <alignment horizontal="right" wrapText="1"/>
      <protection/>
    </xf>
    <xf numFmtId="179" fontId="0" fillId="0" borderId="22" xfId="66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66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" fontId="68" fillId="0" borderId="29" xfId="0" applyNumberFormat="1" applyFont="1" applyFill="1" applyBorder="1" applyAlignment="1">
      <alignment horizontal="center" vertical="center" wrapText="1"/>
    </xf>
    <xf numFmtId="4" fontId="68" fillId="0" borderId="22" xfId="0" applyNumberFormat="1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7" xfId="0" applyNumberFormat="1" applyFont="1" applyFill="1" applyBorder="1" applyAlignment="1">
      <alignment/>
    </xf>
    <xf numFmtId="4" fontId="69" fillId="0" borderId="22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4" fontId="68" fillId="0" borderId="56" xfId="0" applyNumberFormat="1" applyFont="1" applyFill="1" applyBorder="1" applyAlignment="1">
      <alignment/>
    </xf>
    <xf numFmtId="4" fontId="68" fillId="0" borderId="56" xfId="0" applyNumberFormat="1" applyFont="1" applyFill="1" applyBorder="1" applyAlignment="1">
      <alignment horizontal="right" vertical="center" wrapText="1"/>
    </xf>
    <xf numFmtId="4" fontId="68" fillId="0" borderId="58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9" xfId="0" applyNumberFormat="1" applyFont="1" applyFill="1" applyBorder="1" applyAlignment="1">
      <alignment/>
    </xf>
    <xf numFmtId="2" fontId="68" fillId="0" borderId="56" xfId="0" applyNumberFormat="1" applyFont="1" applyFill="1" applyBorder="1" applyAlignment="1">
      <alignment/>
    </xf>
    <xf numFmtId="2" fontId="65" fillId="0" borderId="24" xfId="0" applyNumberFormat="1" applyFont="1" applyFill="1" applyBorder="1" applyAlignment="1">
      <alignment/>
    </xf>
    <xf numFmtId="2" fontId="68" fillId="0" borderId="56" xfId="0" applyNumberFormat="1" applyFont="1" applyFill="1" applyBorder="1" applyAlignment="1">
      <alignment horizontal="right" wrapText="1"/>
    </xf>
    <xf numFmtId="2" fontId="68" fillId="0" borderId="58" xfId="0" applyNumberFormat="1" applyFont="1" applyFill="1" applyBorder="1" applyAlignment="1">
      <alignment horizontal="right" wrapText="1"/>
    </xf>
    <xf numFmtId="4" fontId="68" fillId="0" borderId="14" xfId="0" applyNumberFormat="1" applyFont="1" applyFill="1" applyBorder="1" applyAlignment="1">
      <alignment/>
    </xf>
    <xf numFmtId="4" fontId="68" fillId="0" borderId="56" xfId="0" applyNumberFormat="1" applyFont="1" applyFill="1" applyBorder="1" applyAlignment="1">
      <alignment horizontal="right" wrapText="1"/>
    </xf>
    <xf numFmtId="4" fontId="68" fillId="0" borderId="58" xfId="0" applyNumberFormat="1" applyFont="1" applyFill="1" applyBorder="1" applyAlignment="1">
      <alignment horizontal="right" wrapText="1"/>
    </xf>
    <xf numFmtId="4" fontId="66" fillId="0" borderId="3" xfId="35" applyFont="1" applyFill="1" applyProtection="1">
      <alignment horizontal="right" shrinkToFit="1"/>
      <protection/>
    </xf>
    <xf numFmtId="1" fontId="0" fillId="0" borderId="22" xfId="0" applyNumberFormat="1" applyFont="1" applyFill="1" applyBorder="1" applyAlignment="1">
      <alignment horizontal="center"/>
    </xf>
    <xf numFmtId="0" fontId="0" fillId="32" borderId="32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0" fillId="32" borderId="60" xfId="0" applyFont="1" applyFill="1" applyBorder="1" applyAlignment="1">
      <alignment/>
    </xf>
    <xf numFmtId="0" fontId="0" fillId="32" borderId="6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62" xfId="59" applyNumberFormat="1" applyFont="1" applyFill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/>
    </xf>
    <xf numFmtId="0" fontId="8" fillId="32" borderId="29" xfId="0" applyFont="1" applyFill="1" applyBorder="1" applyAlignment="1">
      <alignment horizontal="center" vertical="center" wrapText="1"/>
    </xf>
    <xf numFmtId="0" fontId="0" fillId="32" borderId="44" xfId="0" applyFont="1" applyFill="1" applyBorder="1" applyAlignment="1">
      <alignment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0" fillId="0" borderId="63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1" fillId="0" borderId="63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2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67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4" fontId="67" fillId="0" borderId="22" xfId="37" applyNumberFormat="1" applyFont="1" applyFill="1" applyBorder="1" applyProtection="1">
      <alignment horizontal="right" wrapText="1"/>
      <protection/>
    </xf>
    <xf numFmtId="4" fontId="67" fillId="0" borderId="65" xfId="37" applyNumberFormat="1" applyFont="1" applyFill="1" applyBorder="1" applyProtection="1">
      <alignment horizontal="right" wrapText="1"/>
      <protection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67" fillId="0" borderId="19" xfId="37" applyNumberFormat="1" applyFont="1" applyFill="1" applyBorder="1" applyProtection="1">
      <alignment horizontal="right" wrapText="1"/>
      <protection/>
    </xf>
    <xf numFmtId="4" fontId="67" fillId="0" borderId="68" xfId="37" applyNumberFormat="1" applyFont="1" applyFill="1" applyBorder="1" applyProtection="1">
      <alignment horizontal="right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wrapText="1"/>
    </xf>
    <xf numFmtId="1" fontId="0" fillId="0" borderId="36" xfId="0" applyNumberFormat="1" applyFont="1" applyFill="1" applyBorder="1" applyAlignment="1">
      <alignment horizontal="center" wrapText="1"/>
    </xf>
    <xf numFmtId="1" fontId="0" fillId="0" borderId="30" xfId="0" applyNumberFormat="1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0" fillId="0" borderId="35" xfId="0" applyNumberFormat="1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52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H29" sqref="H29"/>
    </sheetView>
  </sheetViews>
  <sheetFormatPr defaultColWidth="9.140625" defaultRowHeight="12.75"/>
  <cols>
    <col min="1" max="1" width="11.7109375" style="13" customWidth="1"/>
    <col min="2" max="2" width="47.57421875" style="13" customWidth="1"/>
    <col min="3" max="3" width="11.00390625" style="13" customWidth="1"/>
    <col min="4" max="5" width="10.140625" style="13" customWidth="1"/>
    <col min="6" max="7" width="8.421875" style="13" customWidth="1"/>
    <col min="8" max="8" width="9.140625" style="13" customWidth="1"/>
    <col min="9" max="9" width="11.28125" style="13" customWidth="1"/>
    <col min="10" max="10" width="9.57421875" style="13" bestFit="1" customWidth="1"/>
    <col min="11" max="16384" width="9.140625" style="13" customWidth="1"/>
  </cols>
  <sheetData>
    <row r="1" spans="2:7" ht="12.75">
      <c r="B1" s="45"/>
      <c r="C1" s="46"/>
      <c r="D1" s="46"/>
      <c r="E1" s="45" t="s">
        <v>122</v>
      </c>
      <c r="F1" s="45"/>
      <c r="G1" s="45"/>
    </row>
    <row r="2" spans="2:7" ht="12.75">
      <c r="B2" s="183"/>
      <c r="C2" s="183"/>
      <c r="D2" s="183"/>
      <c r="E2" s="183"/>
      <c r="F2" s="183"/>
      <c r="G2" s="183"/>
    </row>
    <row r="3" spans="2:7" ht="9" customHeight="1">
      <c r="B3" s="47"/>
      <c r="C3" s="47"/>
      <c r="D3" s="47"/>
      <c r="E3" s="47"/>
      <c r="F3" s="47"/>
      <c r="G3" s="47"/>
    </row>
    <row r="4" spans="1:7" s="49" customFormat="1" ht="18" customHeight="1">
      <c r="A4" s="184" t="s">
        <v>124</v>
      </c>
      <c r="B4" s="184"/>
      <c r="C4" s="184"/>
      <c r="D4" s="184"/>
      <c r="E4" s="184"/>
      <c r="F4" s="184"/>
      <c r="G4" s="184"/>
    </row>
    <row r="5" spans="1:7" s="49" customFormat="1" ht="18" customHeight="1">
      <c r="A5" s="184" t="s">
        <v>137</v>
      </c>
      <c r="B5" s="184"/>
      <c r="C5" s="184"/>
      <c r="D5" s="184"/>
      <c r="E5" s="184"/>
      <c r="F5" s="184"/>
      <c r="G5" s="184"/>
    </row>
    <row r="6" ht="8.25" customHeight="1"/>
    <row r="7" spans="5:7" ht="11.25" customHeight="1" thickBot="1">
      <c r="E7" s="185" t="s">
        <v>0</v>
      </c>
      <c r="F7" s="185"/>
      <c r="G7" s="185"/>
    </row>
    <row r="8" spans="1:7" s="49" customFormat="1" ht="12.75">
      <c r="A8" s="177" t="s">
        <v>1</v>
      </c>
      <c r="B8" s="177" t="s">
        <v>2</v>
      </c>
      <c r="C8" s="177" t="s">
        <v>86</v>
      </c>
      <c r="D8" s="177" t="s">
        <v>88</v>
      </c>
      <c r="E8" s="188" t="s">
        <v>3</v>
      </c>
      <c r="F8" s="177" t="s">
        <v>87</v>
      </c>
      <c r="G8" s="180" t="s">
        <v>89</v>
      </c>
    </row>
    <row r="9" spans="1:7" s="49" customFormat="1" ht="12.75">
      <c r="A9" s="178"/>
      <c r="B9" s="178"/>
      <c r="C9" s="178"/>
      <c r="D9" s="178"/>
      <c r="E9" s="189"/>
      <c r="F9" s="178"/>
      <c r="G9" s="181"/>
    </row>
    <row r="10" spans="1:10" s="49" customFormat="1" ht="30.75" customHeight="1" thickBot="1">
      <c r="A10" s="178"/>
      <c r="B10" s="179"/>
      <c r="C10" s="179"/>
      <c r="D10" s="179"/>
      <c r="E10" s="190"/>
      <c r="F10" s="179"/>
      <c r="G10" s="182"/>
      <c r="I10" s="50"/>
      <c r="J10" s="50"/>
    </row>
    <row r="11" spans="1:11" ht="16.5" customHeight="1" thickBot="1">
      <c r="A11" s="14" t="s">
        <v>4</v>
      </c>
      <c r="B11" s="15" t="s">
        <v>5</v>
      </c>
      <c r="C11" s="137">
        <f>C16+C17+C18+C19+C20+C21+C22+C23+C24+C25+C26+C27+C28+C14+C12+C15+C13</f>
        <v>292686</v>
      </c>
      <c r="D11" s="138">
        <f>D16+D17+D18+D19+D20+D21+D22+D23+D24+D25+D26+D27+D28+D14+D12+D15+D13</f>
        <v>219514.5</v>
      </c>
      <c r="E11" s="138">
        <f>E16+E17+E18+E19+E20+E21+E22+E23+E24+E25+E26+E27+E28+E14+E12+E15+E13</f>
        <v>200282</v>
      </c>
      <c r="F11" s="141">
        <f>E11/D11*100</f>
        <v>91.23861977227017</v>
      </c>
      <c r="G11" s="141">
        <f>E11/C11*100</f>
        <v>68.42896482920263</v>
      </c>
      <c r="I11" s="16"/>
      <c r="J11" s="16"/>
      <c r="K11" s="16"/>
    </row>
    <row r="12" spans="1:9" ht="13.5" customHeight="1">
      <c r="A12" s="17" t="s">
        <v>6</v>
      </c>
      <c r="B12" s="18" t="s">
        <v>7</v>
      </c>
      <c r="C12" s="122">
        <v>222330</v>
      </c>
      <c r="D12" s="142">
        <f>C12/12*9</f>
        <v>166747.5</v>
      </c>
      <c r="E12" s="122">
        <v>155362</v>
      </c>
      <c r="F12" s="143">
        <f aca="true" t="shared" si="0" ref="F12:F42">E12/D12*100</f>
        <v>93.17201157438643</v>
      </c>
      <c r="G12" s="143">
        <f aca="true" t="shared" si="1" ref="G12:G42">E12/C12*100</f>
        <v>69.87900868078981</v>
      </c>
      <c r="I12" s="52"/>
    </row>
    <row r="13" spans="1:9" ht="40.5" customHeight="1">
      <c r="A13" s="19" t="s">
        <v>111</v>
      </c>
      <c r="B13" s="20" t="s">
        <v>112</v>
      </c>
      <c r="C13" s="122">
        <v>18107</v>
      </c>
      <c r="D13" s="142">
        <f>C13/12*9</f>
        <v>13580.25</v>
      </c>
      <c r="E13" s="122">
        <v>14286</v>
      </c>
      <c r="F13" s="144">
        <f t="shared" si="0"/>
        <v>105.1968851825261</v>
      </c>
      <c r="G13" s="144">
        <f t="shared" si="1"/>
        <v>78.89766388689458</v>
      </c>
      <c r="I13" s="52"/>
    </row>
    <row r="14" spans="1:9" ht="29.25" customHeight="1">
      <c r="A14" s="19" t="s">
        <v>108</v>
      </c>
      <c r="B14" s="21" t="s">
        <v>107</v>
      </c>
      <c r="C14" s="122">
        <v>11502</v>
      </c>
      <c r="D14" s="142">
        <f aca="true" t="shared" si="2" ref="D14:D27">C14/12*9</f>
        <v>8626.5</v>
      </c>
      <c r="E14" s="122">
        <v>9015</v>
      </c>
      <c r="F14" s="144">
        <f t="shared" si="0"/>
        <v>104.5035645974613</v>
      </c>
      <c r="G14" s="144">
        <f t="shared" si="1"/>
        <v>78.37767344809599</v>
      </c>
      <c r="I14" s="52"/>
    </row>
    <row r="15" spans="1:10" ht="39" customHeight="1">
      <c r="A15" s="22" t="s">
        <v>109</v>
      </c>
      <c r="B15" s="23" t="s">
        <v>110</v>
      </c>
      <c r="C15" s="122">
        <v>1616</v>
      </c>
      <c r="D15" s="142">
        <f t="shared" si="2"/>
        <v>1212</v>
      </c>
      <c r="E15" s="122">
        <v>652</v>
      </c>
      <c r="F15" s="144">
        <f t="shared" si="0"/>
        <v>53.79537953795379</v>
      </c>
      <c r="G15" s="144">
        <f t="shared" si="1"/>
        <v>40.34653465346535</v>
      </c>
      <c r="I15" s="52"/>
      <c r="J15" s="16"/>
    </row>
    <row r="16" spans="1:9" ht="24.75" customHeight="1">
      <c r="A16" s="6" t="s">
        <v>8</v>
      </c>
      <c r="B16" s="24" t="s">
        <v>9</v>
      </c>
      <c r="C16" s="122">
        <v>0</v>
      </c>
      <c r="D16" s="142">
        <f t="shared" si="2"/>
        <v>0</v>
      </c>
      <c r="E16" s="122">
        <v>79</v>
      </c>
      <c r="F16" s="144">
        <v>0</v>
      </c>
      <c r="G16" s="144">
        <v>0</v>
      </c>
      <c r="I16" s="52"/>
    </row>
    <row r="17" spans="1:9" ht="15" customHeight="1">
      <c r="A17" s="25" t="s">
        <v>10</v>
      </c>
      <c r="B17" s="26" t="s">
        <v>11</v>
      </c>
      <c r="C17" s="122">
        <v>22</v>
      </c>
      <c r="D17" s="142">
        <f t="shared" si="2"/>
        <v>16.5</v>
      </c>
      <c r="E17" s="98">
        <v>16</v>
      </c>
      <c r="F17" s="144">
        <f t="shared" si="0"/>
        <v>96.96969696969697</v>
      </c>
      <c r="G17" s="144">
        <f t="shared" si="1"/>
        <v>72.72727272727273</v>
      </c>
      <c r="I17" s="52"/>
    </row>
    <row r="18" spans="1:9" ht="18" customHeight="1">
      <c r="A18" s="25" t="s">
        <v>12</v>
      </c>
      <c r="B18" s="26" t="s">
        <v>13</v>
      </c>
      <c r="C18" s="122">
        <v>4856</v>
      </c>
      <c r="D18" s="142">
        <f t="shared" si="2"/>
        <v>3642</v>
      </c>
      <c r="E18" s="122">
        <v>615</v>
      </c>
      <c r="F18" s="144">
        <f t="shared" si="0"/>
        <v>16.88632619439868</v>
      </c>
      <c r="G18" s="144">
        <f t="shared" si="1"/>
        <v>12.664744645799011</v>
      </c>
      <c r="I18" s="52"/>
    </row>
    <row r="19" spans="1:9" ht="12.75">
      <c r="A19" s="6" t="s">
        <v>14</v>
      </c>
      <c r="B19" s="27" t="s">
        <v>15</v>
      </c>
      <c r="C19" s="122">
        <v>13433</v>
      </c>
      <c r="D19" s="142">
        <f t="shared" si="2"/>
        <v>10074.75</v>
      </c>
      <c r="E19" s="122">
        <v>5193</v>
      </c>
      <c r="F19" s="145">
        <f t="shared" si="0"/>
        <v>51.544703342514694</v>
      </c>
      <c r="G19" s="145">
        <f t="shared" si="1"/>
        <v>38.658527506886024</v>
      </c>
      <c r="I19" s="52"/>
    </row>
    <row r="20" spans="1:9" ht="12.75">
      <c r="A20" s="6" t="s">
        <v>16</v>
      </c>
      <c r="B20" s="27" t="s">
        <v>17</v>
      </c>
      <c r="C20" s="122">
        <v>2959</v>
      </c>
      <c r="D20" s="142">
        <f t="shared" si="2"/>
        <v>2219.25</v>
      </c>
      <c r="E20" s="122">
        <v>2333</v>
      </c>
      <c r="F20" s="145">
        <f t="shared" si="0"/>
        <v>105.12560549735271</v>
      </c>
      <c r="G20" s="145">
        <f t="shared" si="1"/>
        <v>78.84420412301452</v>
      </c>
      <c r="I20" s="52"/>
    </row>
    <row r="21" spans="1:9" ht="25.5">
      <c r="A21" s="6" t="s">
        <v>18</v>
      </c>
      <c r="B21" s="26" t="s">
        <v>90</v>
      </c>
      <c r="C21" s="98">
        <v>0</v>
      </c>
      <c r="D21" s="142">
        <f t="shared" si="2"/>
        <v>0</v>
      </c>
      <c r="E21" s="98">
        <v>2</v>
      </c>
      <c r="F21" s="144">
        <v>0</v>
      </c>
      <c r="G21" s="144">
        <v>0</v>
      </c>
      <c r="I21" s="51"/>
    </row>
    <row r="22" spans="1:9" ht="24" customHeight="1">
      <c r="A22" s="9" t="s">
        <v>19</v>
      </c>
      <c r="B22" s="24" t="s">
        <v>91</v>
      </c>
      <c r="C22" s="122">
        <v>7419</v>
      </c>
      <c r="D22" s="142">
        <f t="shared" si="2"/>
        <v>5564.25</v>
      </c>
      <c r="E22" s="160">
        <v>4869</v>
      </c>
      <c r="F22" s="144">
        <f t="shared" si="0"/>
        <v>87.50505458956734</v>
      </c>
      <c r="G22" s="144">
        <f t="shared" si="1"/>
        <v>65.6287909421755</v>
      </c>
      <c r="I22" s="52"/>
    </row>
    <row r="23" spans="1:9" ht="15" customHeight="1">
      <c r="A23" s="9" t="s">
        <v>20</v>
      </c>
      <c r="B23" s="28" t="s">
        <v>21</v>
      </c>
      <c r="C23" s="122">
        <v>448</v>
      </c>
      <c r="D23" s="142">
        <f t="shared" si="2"/>
        <v>336</v>
      </c>
      <c r="E23" s="98">
        <v>835</v>
      </c>
      <c r="F23" s="145">
        <f t="shared" si="0"/>
        <v>248.51190476190476</v>
      </c>
      <c r="G23" s="145">
        <f t="shared" si="1"/>
        <v>186.38392857142858</v>
      </c>
      <c r="I23" s="52"/>
    </row>
    <row r="24" spans="1:9" ht="25.5">
      <c r="A24" s="6" t="s">
        <v>22</v>
      </c>
      <c r="B24" s="7" t="s">
        <v>23</v>
      </c>
      <c r="C24" s="122">
        <v>1256</v>
      </c>
      <c r="D24" s="142">
        <f t="shared" si="2"/>
        <v>942</v>
      </c>
      <c r="E24" s="122">
        <v>5563</v>
      </c>
      <c r="F24" s="144">
        <f t="shared" si="0"/>
        <v>590.552016985138</v>
      </c>
      <c r="G24" s="144">
        <f t="shared" si="1"/>
        <v>442.91401273885344</v>
      </c>
      <c r="I24" s="52"/>
    </row>
    <row r="25" spans="1:9" ht="25.5">
      <c r="A25" s="6" t="s">
        <v>24</v>
      </c>
      <c r="B25" s="7" t="s">
        <v>25</v>
      </c>
      <c r="C25" s="122">
        <v>3631</v>
      </c>
      <c r="D25" s="142">
        <f t="shared" si="2"/>
        <v>2723.25</v>
      </c>
      <c r="E25" s="122">
        <v>1085</v>
      </c>
      <c r="F25" s="144">
        <f t="shared" si="0"/>
        <v>39.84210043146975</v>
      </c>
      <c r="G25" s="144">
        <f t="shared" si="1"/>
        <v>29.88157532360231</v>
      </c>
      <c r="I25" s="52"/>
    </row>
    <row r="26" spans="1:9" ht="12.75">
      <c r="A26" s="29" t="s">
        <v>26</v>
      </c>
      <c r="B26" s="7" t="s">
        <v>27</v>
      </c>
      <c r="C26" s="98">
        <v>0</v>
      </c>
      <c r="D26" s="142">
        <f t="shared" si="2"/>
        <v>0</v>
      </c>
      <c r="E26" s="98">
        <v>0</v>
      </c>
      <c r="F26" s="145">
        <v>0</v>
      </c>
      <c r="G26" s="145">
        <v>0</v>
      </c>
      <c r="I26" s="51"/>
    </row>
    <row r="27" spans="1:9" ht="15.75" customHeight="1">
      <c r="A27" s="6" t="s">
        <v>28</v>
      </c>
      <c r="B27" s="7" t="s">
        <v>29</v>
      </c>
      <c r="C27" s="122">
        <v>5078</v>
      </c>
      <c r="D27" s="142">
        <f t="shared" si="2"/>
        <v>3808.5</v>
      </c>
      <c r="E27" s="160">
        <v>383</v>
      </c>
      <c r="F27" s="145">
        <f t="shared" si="0"/>
        <v>10.056452671655508</v>
      </c>
      <c r="G27" s="145">
        <f t="shared" si="1"/>
        <v>7.542339503741631</v>
      </c>
      <c r="I27" s="52"/>
    </row>
    <row r="28" spans="1:9" ht="13.5" thickBot="1">
      <c r="A28" s="29" t="s">
        <v>30</v>
      </c>
      <c r="B28" s="30" t="s">
        <v>31</v>
      </c>
      <c r="C28" s="99">
        <v>29</v>
      </c>
      <c r="D28" s="142">
        <f>C28/12*9</f>
        <v>21.75</v>
      </c>
      <c r="E28" s="122">
        <v>-6</v>
      </c>
      <c r="F28" s="146">
        <v>0</v>
      </c>
      <c r="G28" s="146">
        <v>0</v>
      </c>
      <c r="I28" s="51"/>
    </row>
    <row r="29" spans="1:9" s="33" customFormat="1" ht="15" customHeight="1" thickBot="1">
      <c r="A29" s="31" t="s">
        <v>32</v>
      </c>
      <c r="B29" s="32" t="s">
        <v>33</v>
      </c>
      <c r="C29" s="147">
        <f>C30</f>
        <v>450774</v>
      </c>
      <c r="D29" s="147">
        <f>D30</f>
        <v>338080.5</v>
      </c>
      <c r="E29" s="147">
        <f>E30+E40+E39</f>
        <v>326543</v>
      </c>
      <c r="F29" s="148">
        <f t="shared" si="0"/>
        <v>96.58735123735323</v>
      </c>
      <c r="G29" s="149">
        <f t="shared" si="1"/>
        <v>72.44051342801492</v>
      </c>
      <c r="I29" s="53"/>
    </row>
    <row r="30" spans="1:9" ht="28.5" customHeight="1">
      <c r="A30" s="34" t="s">
        <v>34</v>
      </c>
      <c r="B30" s="35" t="s">
        <v>35</v>
      </c>
      <c r="C30" s="142">
        <f>C31+C33+C36+C37+C38</f>
        <v>450774</v>
      </c>
      <c r="D30" s="142">
        <f>D31+D33+D36+D37+D38</f>
        <v>338080.5</v>
      </c>
      <c r="E30" s="142">
        <f>E31+E33+E36+E37+E38</f>
        <v>339337</v>
      </c>
      <c r="F30" s="150">
        <f t="shared" si="0"/>
        <v>100.37165704617688</v>
      </c>
      <c r="G30" s="150">
        <f t="shared" si="1"/>
        <v>75.27874278463266</v>
      </c>
      <c r="I30" s="54"/>
    </row>
    <row r="31" spans="1:9" ht="28.5">
      <c r="A31" s="8" t="s">
        <v>36</v>
      </c>
      <c r="B31" s="36" t="s">
        <v>92</v>
      </c>
      <c r="C31" s="98">
        <f>C32</f>
        <v>158879</v>
      </c>
      <c r="D31" s="98">
        <f>D32</f>
        <v>119159.25</v>
      </c>
      <c r="E31" s="98">
        <f>E32</f>
        <v>119594</v>
      </c>
      <c r="F31" s="151">
        <f>F32</f>
        <v>100.36484788214091</v>
      </c>
      <c r="G31" s="151">
        <f>G32</f>
        <v>75.27363591160568</v>
      </c>
      <c r="I31" s="51"/>
    </row>
    <row r="32" spans="1:9" ht="14.25">
      <c r="A32" s="8" t="s">
        <v>94</v>
      </c>
      <c r="B32" s="37" t="s">
        <v>93</v>
      </c>
      <c r="C32" s="122">
        <v>158879</v>
      </c>
      <c r="D32" s="142">
        <f>C32/12*9</f>
        <v>119159.25</v>
      </c>
      <c r="E32" s="122">
        <v>119594</v>
      </c>
      <c r="F32" s="144">
        <f t="shared" si="0"/>
        <v>100.36484788214091</v>
      </c>
      <c r="G32" s="144">
        <f t="shared" si="1"/>
        <v>75.27363591160568</v>
      </c>
      <c r="I32" s="51"/>
    </row>
    <row r="33" spans="1:9" ht="29.25" customHeight="1">
      <c r="A33" s="9" t="s">
        <v>126</v>
      </c>
      <c r="B33" s="7" t="s">
        <v>95</v>
      </c>
      <c r="C33" s="122">
        <v>21711</v>
      </c>
      <c r="D33" s="142">
        <f aca="true" t="shared" si="3" ref="D33:D39">C33/12*9</f>
        <v>16283.25</v>
      </c>
      <c r="E33" s="98">
        <v>17434</v>
      </c>
      <c r="F33" s="144">
        <f t="shared" si="0"/>
        <v>107.0670781324367</v>
      </c>
      <c r="G33" s="144">
        <f t="shared" si="1"/>
        <v>80.30030859932754</v>
      </c>
      <c r="H33" s="52"/>
      <c r="I33" s="52"/>
    </row>
    <row r="34" spans="1:9" ht="33.75">
      <c r="A34" s="9" t="s">
        <v>96</v>
      </c>
      <c r="B34" s="38" t="s">
        <v>97</v>
      </c>
      <c r="C34" s="98">
        <v>0</v>
      </c>
      <c r="D34" s="142">
        <f t="shared" si="3"/>
        <v>0</v>
      </c>
      <c r="E34" s="98">
        <v>0</v>
      </c>
      <c r="F34" s="144">
        <v>0</v>
      </c>
      <c r="G34" s="144">
        <v>0</v>
      </c>
      <c r="I34" s="51"/>
    </row>
    <row r="35" spans="1:9" ht="12.75" customHeight="1" hidden="1">
      <c r="A35" s="6"/>
      <c r="B35" s="39"/>
      <c r="C35" s="98"/>
      <c r="D35" s="142">
        <f t="shared" si="3"/>
        <v>0</v>
      </c>
      <c r="E35" s="98"/>
      <c r="F35" s="144" t="e">
        <f t="shared" si="0"/>
        <v>#DIV/0!</v>
      </c>
      <c r="G35" s="144" t="e">
        <f t="shared" si="1"/>
        <v>#DIV/0!</v>
      </c>
      <c r="I35" s="51"/>
    </row>
    <row r="36" spans="1:9" ht="20.25" customHeight="1">
      <c r="A36" s="8" t="s">
        <v>125</v>
      </c>
      <c r="B36" s="39" t="s">
        <v>37</v>
      </c>
      <c r="C36" s="122">
        <v>245495</v>
      </c>
      <c r="D36" s="142">
        <f t="shared" si="3"/>
        <v>184121.25</v>
      </c>
      <c r="E36" s="122">
        <v>186163</v>
      </c>
      <c r="F36" s="144">
        <f>E36/D36*100</f>
        <v>101.10891599964698</v>
      </c>
      <c r="G36" s="144">
        <f>E36/C36*100</f>
        <v>75.83168699973523</v>
      </c>
      <c r="I36" s="52"/>
    </row>
    <row r="37" spans="1:9" ht="15" customHeight="1">
      <c r="A37" s="10" t="s">
        <v>127</v>
      </c>
      <c r="B37" s="40" t="s">
        <v>38</v>
      </c>
      <c r="C37" s="98">
        <v>24689</v>
      </c>
      <c r="D37" s="142">
        <f t="shared" si="3"/>
        <v>18516.75</v>
      </c>
      <c r="E37" s="98">
        <v>16146</v>
      </c>
      <c r="F37" s="144">
        <f>E37/D37*100</f>
        <v>87.19672728745596</v>
      </c>
      <c r="G37" s="144">
        <v>0</v>
      </c>
      <c r="I37" s="52"/>
    </row>
    <row r="38" spans="1:7" ht="24.75" customHeight="1">
      <c r="A38" s="11" t="s">
        <v>39</v>
      </c>
      <c r="B38" s="41" t="s">
        <v>98</v>
      </c>
      <c r="C38" s="98">
        <v>0</v>
      </c>
      <c r="D38" s="142">
        <f t="shared" si="3"/>
        <v>0</v>
      </c>
      <c r="E38" s="98">
        <v>0</v>
      </c>
      <c r="F38" s="144">
        <v>0</v>
      </c>
      <c r="G38" s="144">
        <v>0</v>
      </c>
    </row>
    <row r="39" spans="1:7" ht="26.25" customHeight="1">
      <c r="A39" s="11" t="s">
        <v>128</v>
      </c>
      <c r="B39" s="42" t="s">
        <v>129</v>
      </c>
      <c r="C39" s="139">
        <v>0</v>
      </c>
      <c r="D39" s="142">
        <f t="shared" si="3"/>
        <v>0</v>
      </c>
      <c r="E39" s="98">
        <v>0</v>
      </c>
      <c r="F39" s="144">
        <v>0</v>
      </c>
      <c r="G39" s="144">
        <v>0</v>
      </c>
    </row>
    <row r="40" spans="1:7" ht="53.25" customHeight="1" thickBot="1">
      <c r="A40" s="11" t="s">
        <v>131</v>
      </c>
      <c r="B40" s="42" t="s">
        <v>99</v>
      </c>
      <c r="C40" s="140">
        <v>0</v>
      </c>
      <c r="D40" s="152">
        <f>C40/12*1</f>
        <v>0</v>
      </c>
      <c r="E40" s="122">
        <v>-12794</v>
      </c>
      <c r="F40" s="144">
        <v>0</v>
      </c>
      <c r="G40" s="144">
        <v>0</v>
      </c>
    </row>
    <row r="41" spans="1:7" ht="27" customHeight="1" thickBot="1">
      <c r="A41" s="12" t="s">
        <v>40</v>
      </c>
      <c r="B41" s="43" t="s">
        <v>41</v>
      </c>
      <c r="C41" s="153">
        <v>0</v>
      </c>
      <c r="D41" s="154">
        <f>C41/12*1</f>
        <v>0</v>
      </c>
      <c r="E41" s="153">
        <v>0</v>
      </c>
      <c r="F41" s="155">
        <v>0</v>
      </c>
      <c r="G41" s="156">
        <v>0</v>
      </c>
    </row>
    <row r="42" spans="1:10" ht="18" customHeight="1" thickBot="1">
      <c r="A42" s="175" t="s">
        <v>42</v>
      </c>
      <c r="B42" s="176"/>
      <c r="C42" s="157">
        <f>C30+C11</f>
        <v>743460</v>
      </c>
      <c r="D42" s="157">
        <f>D30+D11</f>
        <v>557595</v>
      </c>
      <c r="E42" s="147">
        <f>E29+E11</f>
        <v>526825</v>
      </c>
      <c r="F42" s="158">
        <f t="shared" si="0"/>
        <v>94.48165783409105</v>
      </c>
      <c r="G42" s="159">
        <f t="shared" si="1"/>
        <v>70.86124337556828</v>
      </c>
      <c r="I42" s="16"/>
      <c r="J42" s="16"/>
    </row>
    <row r="43" ht="10.5" customHeight="1">
      <c r="A43" s="44"/>
    </row>
    <row r="44" ht="12.75" hidden="1"/>
    <row r="45" spans="1:2" ht="14.25" customHeight="1">
      <c r="A45" s="186" t="s">
        <v>113</v>
      </c>
      <c r="B45" s="186"/>
    </row>
    <row r="46" spans="1:2" ht="12.75">
      <c r="A46" s="186"/>
      <c r="B46" s="186"/>
    </row>
    <row r="47" spans="1:7" ht="14.25">
      <c r="A47" s="186"/>
      <c r="B47" s="186"/>
      <c r="E47" s="187" t="s">
        <v>123</v>
      </c>
      <c r="F47" s="187"/>
      <c r="G47" s="187"/>
    </row>
    <row r="51" ht="12.75">
      <c r="E51" s="16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S18" sqref="S18"/>
    </sheetView>
  </sheetViews>
  <sheetFormatPr defaultColWidth="9.140625" defaultRowHeight="12.75"/>
  <cols>
    <col min="1" max="1" width="5.8515625" style="13" customWidth="1"/>
    <col min="2" max="2" width="52.00390625" style="13" customWidth="1"/>
    <col min="3" max="3" width="12.57421875" style="13" customWidth="1"/>
    <col min="4" max="4" width="8.421875" style="13" hidden="1" customWidth="1"/>
    <col min="5" max="5" width="11.28125" style="13" customWidth="1"/>
    <col min="6" max="6" width="1.57421875" style="13" hidden="1" customWidth="1"/>
    <col min="7" max="7" width="9.28125" style="13" customWidth="1"/>
    <col min="8" max="16384" width="9.140625" style="13" customWidth="1"/>
  </cols>
  <sheetData>
    <row r="1" spans="2:7" ht="11.25" customHeight="1">
      <c r="B1" s="55"/>
      <c r="C1" s="191" t="s">
        <v>121</v>
      </c>
      <c r="D1" s="191"/>
      <c r="E1" s="191"/>
      <c r="F1" s="191"/>
      <c r="G1" s="191"/>
    </row>
    <row r="2" spans="2:7" ht="11.25" customHeight="1">
      <c r="B2" s="192"/>
      <c r="C2" s="192"/>
      <c r="D2" s="192"/>
      <c r="E2" s="192"/>
      <c r="F2" s="192"/>
      <c r="G2" s="192"/>
    </row>
    <row r="3" spans="1:7" ht="12.75">
      <c r="A3" s="193" t="s">
        <v>135</v>
      </c>
      <c r="B3" s="193"/>
      <c r="C3" s="193"/>
      <c r="D3" s="193"/>
      <c r="E3" s="193"/>
      <c r="F3" s="193"/>
      <c r="G3" s="193"/>
    </row>
    <row r="4" spans="1:7" ht="12.75">
      <c r="A4" s="193" t="s">
        <v>138</v>
      </c>
      <c r="B4" s="193"/>
      <c r="C4" s="193"/>
      <c r="D4" s="193"/>
      <c r="E4" s="193"/>
      <c r="F4" s="193"/>
      <c r="G4" s="193"/>
    </row>
    <row r="5" spans="5:7" ht="12.75" customHeight="1" thickBot="1">
      <c r="E5" s="194" t="s">
        <v>43</v>
      </c>
      <c r="F5" s="194"/>
      <c r="G5" s="194"/>
    </row>
    <row r="6" spans="1:7" s="134" customFormat="1" ht="57" customHeight="1" thickBot="1">
      <c r="A6" s="56" t="s">
        <v>44</v>
      </c>
      <c r="B6" s="57" t="s">
        <v>45</v>
      </c>
      <c r="C6" s="206" t="s">
        <v>84</v>
      </c>
      <c r="D6" s="173" t="s">
        <v>46</v>
      </c>
      <c r="E6" s="206" t="s">
        <v>47</v>
      </c>
      <c r="F6" s="206" t="s">
        <v>48</v>
      </c>
      <c r="G6" s="207" t="s">
        <v>85</v>
      </c>
    </row>
    <row r="7" spans="1:7" ht="12" customHeight="1" thickBot="1">
      <c r="A7" s="58">
        <v>100</v>
      </c>
      <c r="B7" s="59" t="s">
        <v>49</v>
      </c>
      <c r="C7" s="101">
        <f>SUM(C8:C15)</f>
        <v>80600</v>
      </c>
      <c r="D7" s="129"/>
      <c r="E7" s="128">
        <f>SUM(E8:E15)</f>
        <v>45626</v>
      </c>
      <c r="F7" s="129"/>
      <c r="G7" s="161">
        <f aca="true" t="shared" si="0" ref="G7:G60">E7/C7*100</f>
        <v>56.607940446650126</v>
      </c>
    </row>
    <row r="8" spans="1:7" s="135" customFormat="1" ht="12.75" customHeight="1">
      <c r="A8" s="60">
        <v>102</v>
      </c>
      <c r="B8" s="108" t="s">
        <v>82</v>
      </c>
      <c r="C8" s="123">
        <v>2293</v>
      </c>
      <c r="D8" s="174"/>
      <c r="E8" s="124">
        <v>1612</v>
      </c>
      <c r="F8" s="208"/>
      <c r="G8" s="209">
        <f t="shared" si="0"/>
        <v>70.30091583078935</v>
      </c>
    </row>
    <row r="9" spans="1:7" ht="23.25" customHeight="1">
      <c r="A9" s="61">
        <v>103</v>
      </c>
      <c r="B9" s="109" t="s">
        <v>50</v>
      </c>
      <c r="C9" s="123">
        <v>2016</v>
      </c>
      <c r="D9" s="27"/>
      <c r="E9" s="124">
        <v>1345</v>
      </c>
      <c r="F9" s="27"/>
      <c r="G9" s="210">
        <f t="shared" si="0"/>
        <v>66.71626984126983</v>
      </c>
    </row>
    <row r="10" spans="1:7" ht="24" customHeight="1">
      <c r="A10" s="61">
        <v>104</v>
      </c>
      <c r="B10" s="109" t="s">
        <v>83</v>
      </c>
      <c r="C10" s="123">
        <v>49609</v>
      </c>
      <c r="D10" s="27"/>
      <c r="E10" s="124">
        <v>24645</v>
      </c>
      <c r="F10" s="27"/>
      <c r="G10" s="210">
        <f t="shared" si="0"/>
        <v>49.678485758632505</v>
      </c>
    </row>
    <row r="11" spans="1:7" ht="24" customHeight="1">
      <c r="A11" s="62">
        <v>105</v>
      </c>
      <c r="B11" s="110" t="s">
        <v>116</v>
      </c>
      <c r="C11" s="123">
        <v>1</v>
      </c>
      <c r="D11" s="30"/>
      <c r="E11" s="121">
        <v>0</v>
      </c>
      <c r="F11" s="30"/>
      <c r="G11" s="211">
        <f t="shared" si="0"/>
        <v>0</v>
      </c>
    </row>
    <row r="12" spans="1:7" ht="45" customHeight="1">
      <c r="A12" s="62">
        <v>106</v>
      </c>
      <c r="B12" s="111" t="s">
        <v>117</v>
      </c>
      <c r="C12" s="123">
        <v>8989</v>
      </c>
      <c r="D12" s="30"/>
      <c r="E12" s="124">
        <v>5030</v>
      </c>
      <c r="F12" s="30"/>
      <c r="G12" s="211">
        <f t="shared" si="0"/>
        <v>55.95728112137056</v>
      </c>
    </row>
    <row r="13" spans="1:7" ht="18" customHeight="1">
      <c r="A13" s="62">
        <v>107</v>
      </c>
      <c r="B13" s="112" t="s">
        <v>118</v>
      </c>
      <c r="C13" s="121">
        <v>0</v>
      </c>
      <c r="D13" s="30"/>
      <c r="E13" s="121">
        <v>0</v>
      </c>
      <c r="F13" s="30"/>
      <c r="G13" s="211">
        <v>0</v>
      </c>
    </row>
    <row r="14" spans="1:7" ht="16.5" customHeight="1">
      <c r="A14" s="63">
        <v>113</v>
      </c>
      <c r="B14" s="113" t="s">
        <v>52</v>
      </c>
      <c r="C14" s="123">
        <v>17592</v>
      </c>
      <c r="D14" s="27"/>
      <c r="E14" s="124">
        <v>12994</v>
      </c>
      <c r="F14" s="27"/>
      <c r="G14" s="210">
        <f t="shared" si="0"/>
        <v>73.86311959981809</v>
      </c>
    </row>
    <row r="15" spans="1:7" ht="14.25" customHeight="1" thickBot="1">
      <c r="A15" s="64">
        <v>111</v>
      </c>
      <c r="B15" s="114" t="s">
        <v>119</v>
      </c>
      <c r="C15" s="123">
        <v>100</v>
      </c>
      <c r="D15" s="51"/>
      <c r="E15" s="100">
        <v>0</v>
      </c>
      <c r="F15" s="51"/>
      <c r="G15" s="212">
        <f t="shared" si="0"/>
        <v>0</v>
      </c>
    </row>
    <row r="16" spans="1:7" ht="15" customHeight="1" thickBot="1">
      <c r="A16" s="65">
        <v>200</v>
      </c>
      <c r="B16" s="115" t="s">
        <v>114</v>
      </c>
      <c r="C16" s="101">
        <f>C17</f>
        <v>1009</v>
      </c>
      <c r="D16" s="106">
        <f>D17</f>
        <v>0</v>
      </c>
      <c r="E16" s="101">
        <f>E17</f>
        <v>694</v>
      </c>
      <c r="F16" s="102"/>
      <c r="G16" s="161">
        <f t="shared" si="0"/>
        <v>68.78097125867195</v>
      </c>
    </row>
    <row r="17" spans="1:7" ht="15" customHeight="1" thickBot="1">
      <c r="A17" s="65">
        <v>203</v>
      </c>
      <c r="B17" s="115" t="s">
        <v>115</v>
      </c>
      <c r="C17" s="123">
        <v>1009</v>
      </c>
      <c r="D17" s="102"/>
      <c r="E17" s="124">
        <v>694</v>
      </c>
      <c r="F17" s="102"/>
      <c r="G17" s="161">
        <f>E17/C17*100</f>
        <v>68.78097125867195</v>
      </c>
    </row>
    <row r="18" spans="1:7" ht="23.25" customHeight="1" thickBot="1">
      <c r="A18" s="66">
        <v>300</v>
      </c>
      <c r="B18" s="116" t="s">
        <v>53</v>
      </c>
      <c r="C18" s="101">
        <f>SUM(C19:C21)</f>
        <v>11833</v>
      </c>
      <c r="D18" s="166"/>
      <c r="E18" s="213">
        <f>SUM(E19:E21)</f>
        <v>8874</v>
      </c>
      <c r="F18" s="102"/>
      <c r="G18" s="161">
        <f t="shared" si="0"/>
        <v>74.99366179328996</v>
      </c>
    </row>
    <row r="19" spans="1:7" ht="18" customHeight="1">
      <c r="A19" s="67">
        <v>309</v>
      </c>
      <c r="B19" s="109" t="s">
        <v>132</v>
      </c>
      <c r="C19" s="123">
        <v>491</v>
      </c>
      <c r="D19" s="103">
        <v>245286</v>
      </c>
      <c r="E19" s="124">
        <v>327</v>
      </c>
      <c r="F19" s="103"/>
      <c r="G19" s="214">
        <f t="shared" si="0"/>
        <v>66.59877800407332</v>
      </c>
    </row>
    <row r="20" spans="1:7" ht="42" customHeight="1">
      <c r="A20" s="61">
        <v>310</v>
      </c>
      <c r="B20" s="109" t="s">
        <v>133</v>
      </c>
      <c r="C20" s="123">
        <v>10856</v>
      </c>
      <c r="D20" s="27"/>
      <c r="E20" s="124">
        <v>8078</v>
      </c>
      <c r="F20" s="27"/>
      <c r="G20" s="210">
        <f t="shared" si="0"/>
        <v>74.41046425939572</v>
      </c>
    </row>
    <row r="21" spans="1:7" ht="24" customHeight="1" thickBot="1">
      <c r="A21" s="64">
        <v>314</v>
      </c>
      <c r="B21" s="117" t="s">
        <v>100</v>
      </c>
      <c r="C21" s="125">
        <v>486</v>
      </c>
      <c r="D21" s="51"/>
      <c r="E21" s="104">
        <v>469</v>
      </c>
      <c r="F21" s="51"/>
      <c r="G21" s="211">
        <f t="shared" si="0"/>
        <v>96.50205761316872</v>
      </c>
    </row>
    <row r="22" spans="1:7" ht="17.25" customHeight="1" thickBot="1">
      <c r="A22" s="66">
        <v>400</v>
      </c>
      <c r="B22" s="118" t="s">
        <v>54</v>
      </c>
      <c r="C22" s="106">
        <f>SUM(C23:C29)</f>
        <v>62957</v>
      </c>
      <c r="D22" s="166"/>
      <c r="E22" s="101">
        <f>SUM(E23:E29)</f>
        <v>25966</v>
      </c>
      <c r="F22" s="102"/>
      <c r="G22" s="161">
        <f t="shared" si="0"/>
        <v>41.24402369871499</v>
      </c>
    </row>
    <row r="23" spans="1:7" ht="15" customHeight="1">
      <c r="A23" s="68">
        <v>405</v>
      </c>
      <c r="B23" s="69" t="s">
        <v>55</v>
      </c>
      <c r="C23" s="126">
        <v>524</v>
      </c>
      <c r="D23" s="103"/>
      <c r="E23" s="105">
        <v>0</v>
      </c>
      <c r="F23" s="103"/>
      <c r="G23" s="214">
        <f t="shared" si="0"/>
        <v>0</v>
      </c>
    </row>
    <row r="24" spans="1:7" ht="13.5" customHeight="1">
      <c r="A24" s="68">
        <v>406</v>
      </c>
      <c r="B24" s="48" t="s">
        <v>56</v>
      </c>
      <c r="C24" s="132">
        <v>1924</v>
      </c>
      <c r="D24" s="103"/>
      <c r="E24" s="124">
        <v>744</v>
      </c>
      <c r="F24" s="103"/>
      <c r="G24" s="210">
        <f t="shared" si="0"/>
        <v>38.66943866943867</v>
      </c>
    </row>
    <row r="25" spans="1:7" ht="12" customHeight="1">
      <c r="A25" s="68">
        <v>407</v>
      </c>
      <c r="B25" s="70" t="s">
        <v>57</v>
      </c>
      <c r="C25" s="123">
        <v>135</v>
      </c>
      <c r="D25" s="103"/>
      <c r="E25" s="105">
        <v>23</v>
      </c>
      <c r="F25" s="103"/>
      <c r="G25" s="210">
        <f t="shared" si="0"/>
        <v>17.037037037037038</v>
      </c>
    </row>
    <row r="26" spans="1:7" ht="12.75" customHeight="1">
      <c r="A26" s="71">
        <v>408</v>
      </c>
      <c r="B26" s="72" t="s">
        <v>58</v>
      </c>
      <c r="C26" s="123">
        <v>1967</v>
      </c>
      <c r="D26" s="51"/>
      <c r="E26" s="107">
        <v>1299</v>
      </c>
      <c r="F26" s="51"/>
      <c r="G26" s="210">
        <f t="shared" si="0"/>
        <v>66.03965429588206</v>
      </c>
    </row>
    <row r="27" spans="1:8" ht="12" customHeight="1">
      <c r="A27" s="73">
        <v>409</v>
      </c>
      <c r="B27" s="48" t="s">
        <v>101</v>
      </c>
      <c r="C27" s="123">
        <v>56779</v>
      </c>
      <c r="D27" s="195"/>
      <c r="E27" s="124">
        <v>23558</v>
      </c>
      <c r="F27" s="196"/>
      <c r="G27" s="210">
        <f t="shared" si="0"/>
        <v>41.49069198119023</v>
      </c>
      <c r="H27" s="51"/>
    </row>
    <row r="28" spans="1:8" ht="12" customHeight="1">
      <c r="A28" s="73">
        <v>410</v>
      </c>
      <c r="B28" s="48" t="s">
        <v>102</v>
      </c>
      <c r="C28" s="123">
        <v>659</v>
      </c>
      <c r="D28" s="195"/>
      <c r="E28" s="196">
        <v>267</v>
      </c>
      <c r="F28" s="196"/>
      <c r="G28" s="210">
        <f t="shared" si="0"/>
        <v>40.51593323216996</v>
      </c>
      <c r="H28" s="51"/>
    </row>
    <row r="29" spans="1:7" ht="15.75" customHeight="1" thickBot="1">
      <c r="A29" s="71">
        <v>412</v>
      </c>
      <c r="B29" s="74" t="s">
        <v>59</v>
      </c>
      <c r="C29" s="123">
        <v>969</v>
      </c>
      <c r="D29" s="51"/>
      <c r="E29" s="124">
        <v>75</v>
      </c>
      <c r="F29" s="51"/>
      <c r="G29" s="211">
        <f t="shared" si="0"/>
        <v>7.739938080495357</v>
      </c>
    </row>
    <row r="30" spans="1:7" s="45" customFormat="1" ht="15.75" customHeight="1" thickBot="1">
      <c r="A30" s="75">
        <v>500</v>
      </c>
      <c r="B30" s="76" t="s">
        <v>60</v>
      </c>
      <c r="C30" s="101">
        <f>SUM(C31:C34)</f>
        <v>76066</v>
      </c>
      <c r="D30" s="166"/>
      <c r="E30" s="215">
        <f>SUM(E31:E34)</f>
        <v>37398</v>
      </c>
      <c r="F30" s="102"/>
      <c r="G30" s="161">
        <f t="shared" si="0"/>
        <v>49.16519864328347</v>
      </c>
    </row>
    <row r="31" spans="1:7" ht="12" customHeight="1">
      <c r="A31" s="2">
        <v>501</v>
      </c>
      <c r="B31" s="77" t="s">
        <v>61</v>
      </c>
      <c r="C31" s="123">
        <v>1310</v>
      </c>
      <c r="D31" s="103"/>
      <c r="E31" s="124">
        <v>1148</v>
      </c>
      <c r="F31" s="103"/>
      <c r="G31" s="214">
        <f t="shared" si="0"/>
        <v>87.63358778625954</v>
      </c>
    </row>
    <row r="32" spans="1:7" ht="12" customHeight="1">
      <c r="A32" s="3">
        <v>502</v>
      </c>
      <c r="B32" s="78" t="s">
        <v>62</v>
      </c>
      <c r="C32" s="123">
        <v>50480</v>
      </c>
      <c r="D32" s="163"/>
      <c r="E32" s="107">
        <v>19205</v>
      </c>
      <c r="F32" s="27"/>
      <c r="G32" s="210">
        <f t="shared" si="0"/>
        <v>38.044770206022186</v>
      </c>
    </row>
    <row r="33" spans="1:7" ht="12" customHeight="1">
      <c r="A33" s="4">
        <v>503</v>
      </c>
      <c r="B33" s="79" t="s">
        <v>63</v>
      </c>
      <c r="C33" s="123">
        <v>23650</v>
      </c>
      <c r="D33" s="30"/>
      <c r="E33" s="124">
        <v>16700</v>
      </c>
      <c r="F33" s="30"/>
      <c r="G33" s="210">
        <f t="shared" si="0"/>
        <v>70.61310782241014</v>
      </c>
    </row>
    <row r="34" spans="1:7" ht="14.25" customHeight="1" thickBot="1">
      <c r="A34" s="4">
        <v>505</v>
      </c>
      <c r="B34" s="79" t="s">
        <v>64</v>
      </c>
      <c r="C34" s="197">
        <v>626</v>
      </c>
      <c r="D34" s="30"/>
      <c r="E34" s="198">
        <v>345</v>
      </c>
      <c r="F34" s="30"/>
      <c r="G34" s="210">
        <f t="shared" si="0"/>
        <v>55.11182108626198</v>
      </c>
    </row>
    <row r="35" spans="1:7" s="45" customFormat="1" ht="16.5" customHeight="1" thickBot="1">
      <c r="A35" s="75">
        <v>600</v>
      </c>
      <c r="B35" s="76" t="s">
        <v>65</v>
      </c>
      <c r="C35" s="199">
        <v>1464</v>
      </c>
      <c r="D35" s="102"/>
      <c r="E35" s="101">
        <v>828</v>
      </c>
      <c r="F35" s="102"/>
      <c r="G35" s="161">
        <f t="shared" si="0"/>
        <v>56.557377049180324</v>
      </c>
    </row>
    <row r="36" spans="1:7" s="45" customFormat="1" ht="15" customHeight="1" thickBot="1">
      <c r="A36" s="80">
        <v>700</v>
      </c>
      <c r="B36" s="81" t="s">
        <v>66</v>
      </c>
      <c r="C36" s="100">
        <f>SUM(C37:C41)</f>
        <v>440551</v>
      </c>
      <c r="D36" s="162"/>
      <c r="E36" s="128">
        <f>SUM(E37:E41)</f>
        <v>316844</v>
      </c>
      <c r="F36" s="129"/>
      <c r="G36" s="161">
        <f t="shared" si="0"/>
        <v>71.91993662481757</v>
      </c>
    </row>
    <row r="37" spans="1:7" s="45" customFormat="1" ht="12" customHeight="1">
      <c r="A37" s="2">
        <v>701</v>
      </c>
      <c r="B37" s="77" t="s">
        <v>67</v>
      </c>
      <c r="C37" s="123">
        <v>127176</v>
      </c>
      <c r="D37" s="103"/>
      <c r="E37" s="200">
        <v>92295</v>
      </c>
      <c r="F37" s="103"/>
      <c r="G37" s="214">
        <f t="shared" si="0"/>
        <v>72.57265521796566</v>
      </c>
    </row>
    <row r="38" spans="1:7" s="45" customFormat="1" ht="12" customHeight="1">
      <c r="A38" s="3">
        <v>702</v>
      </c>
      <c r="B38" s="78" t="s">
        <v>68</v>
      </c>
      <c r="C38" s="123">
        <v>242174</v>
      </c>
      <c r="D38" s="163"/>
      <c r="E38" s="200">
        <v>171443</v>
      </c>
      <c r="F38" s="27"/>
      <c r="G38" s="210">
        <f t="shared" si="0"/>
        <v>70.79331389827149</v>
      </c>
    </row>
    <row r="39" spans="1:7" s="45" customFormat="1" ht="12" customHeight="1">
      <c r="A39" s="3">
        <v>703</v>
      </c>
      <c r="B39" s="78" t="s">
        <v>130</v>
      </c>
      <c r="C39" s="132">
        <v>36109</v>
      </c>
      <c r="D39" s="163"/>
      <c r="E39" s="200">
        <v>27485</v>
      </c>
      <c r="F39" s="27"/>
      <c r="G39" s="210">
        <f t="shared" si="0"/>
        <v>76.1167575950594</v>
      </c>
    </row>
    <row r="40" spans="1:7" s="45" customFormat="1" ht="14.25" customHeight="1">
      <c r="A40" s="3">
        <v>707</v>
      </c>
      <c r="B40" s="82" t="s">
        <v>69</v>
      </c>
      <c r="C40" s="124">
        <v>456</v>
      </c>
      <c r="D40" s="27"/>
      <c r="E40" s="107">
        <v>415</v>
      </c>
      <c r="F40" s="27"/>
      <c r="G40" s="210">
        <f t="shared" si="0"/>
        <v>91.00877192982456</v>
      </c>
    </row>
    <row r="41" spans="1:7" s="45" customFormat="1" ht="15" customHeight="1" thickBot="1">
      <c r="A41" s="4">
        <v>709</v>
      </c>
      <c r="B41" s="83" t="s">
        <v>70</v>
      </c>
      <c r="C41" s="124">
        <v>34636</v>
      </c>
      <c r="D41" s="164"/>
      <c r="E41" s="132">
        <v>25206</v>
      </c>
      <c r="F41" s="30"/>
      <c r="G41" s="211">
        <f t="shared" si="0"/>
        <v>72.77399237787273</v>
      </c>
    </row>
    <row r="42" spans="1:7" s="45" customFormat="1" ht="12" customHeight="1" thickBot="1">
      <c r="A42" s="84">
        <v>800</v>
      </c>
      <c r="B42" s="85" t="s">
        <v>71</v>
      </c>
      <c r="C42" s="106">
        <f>SUM(C43:C44)</f>
        <v>63179</v>
      </c>
      <c r="D42" s="166">
        <f>SUM(D43:D44)</f>
        <v>0</v>
      </c>
      <c r="E42" s="101">
        <f>SUM(E43:E44)</f>
        <v>48623</v>
      </c>
      <c r="F42" s="102"/>
      <c r="G42" s="161">
        <f t="shared" si="0"/>
        <v>76.96069896642872</v>
      </c>
    </row>
    <row r="43" spans="1:7" s="45" customFormat="1" ht="14.25" customHeight="1">
      <c r="A43" s="2">
        <v>801</v>
      </c>
      <c r="B43" s="77" t="s">
        <v>72</v>
      </c>
      <c r="C43" s="124">
        <v>60520</v>
      </c>
      <c r="D43" s="103"/>
      <c r="E43" s="200">
        <v>46851</v>
      </c>
      <c r="F43" s="103"/>
      <c r="G43" s="214">
        <f t="shared" si="0"/>
        <v>77.41407799074686</v>
      </c>
    </row>
    <row r="44" spans="1:7" s="45" customFormat="1" ht="15" customHeight="1" thickBot="1">
      <c r="A44" s="4">
        <v>804</v>
      </c>
      <c r="B44" s="79" t="s">
        <v>73</v>
      </c>
      <c r="C44" s="124">
        <v>2659</v>
      </c>
      <c r="D44" s="164"/>
      <c r="E44" s="200">
        <v>1772</v>
      </c>
      <c r="F44" s="30"/>
      <c r="G44" s="211">
        <f t="shared" si="0"/>
        <v>66.64159458443024</v>
      </c>
    </row>
    <row r="45" spans="1:7" s="45" customFormat="1" ht="12" customHeight="1" thickBot="1">
      <c r="A45" s="86">
        <v>1000</v>
      </c>
      <c r="B45" s="85" t="s">
        <v>75</v>
      </c>
      <c r="C45" s="106">
        <f>SUM(C47:C49)</f>
        <v>32350</v>
      </c>
      <c r="D45" s="166"/>
      <c r="E45" s="101">
        <f>SUM(E47:E49)</f>
        <v>25456</v>
      </c>
      <c r="F45" s="102"/>
      <c r="G45" s="161">
        <f t="shared" si="0"/>
        <v>78.68933539412673</v>
      </c>
    </row>
    <row r="46" spans="1:7" s="45" customFormat="1" ht="12" customHeight="1">
      <c r="A46" s="87">
        <v>1002</v>
      </c>
      <c r="B46" s="88" t="s">
        <v>103</v>
      </c>
      <c r="C46" s="201">
        <v>0</v>
      </c>
      <c r="D46" s="103"/>
      <c r="E46" s="105">
        <v>0</v>
      </c>
      <c r="F46" s="103"/>
      <c r="G46" s="214">
        <v>0</v>
      </c>
    </row>
    <row r="47" spans="1:7" s="136" customFormat="1" ht="12" customHeight="1">
      <c r="A47" s="89">
        <v>1003</v>
      </c>
      <c r="B47" s="82" t="s">
        <v>76</v>
      </c>
      <c r="C47" s="124">
        <v>27900</v>
      </c>
      <c r="D47" s="39"/>
      <c r="E47" s="200">
        <v>21908</v>
      </c>
      <c r="F47" s="39"/>
      <c r="G47" s="210">
        <f t="shared" si="0"/>
        <v>78.52329749103943</v>
      </c>
    </row>
    <row r="48" spans="1:7" s="136" customFormat="1" ht="13.5" customHeight="1">
      <c r="A48" s="133">
        <v>1004</v>
      </c>
      <c r="B48" s="83" t="s">
        <v>134</v>
      </c>
      <c r="C48" s="124">
        <v>2519</v>
      </c>
      <c r="D48" s="167"/>
      <c r="E48" s="200">
        <v>2373</v>
      </c>
      <c r="F48" s="216"/>
      <c r="G48" s="210">
        <f t="shared" si="0"/>
        <v>94.2040492258833</v>
      </c>
    </row>
    <row r="49" spans="1:7" s="45" customFormat="1" ht="13.5" customHeight="1" thickBot="1">
      <c r="A49" s="90">
        <v>1006</v>
      </c>
      <c r="B49" s="91" t="s">
        <v>77</v>
      </c>
      <c r="C49" s="124">
        <v>1931</v>
      </c>
      <c r="D49" s="202"/>
      <c r="E49" s="200">
        <v>1175</v>
      </c>
      <c r="F49" s="202"/>
      <c r="G49" s="210">
        <f t="shared" si="0"/>
        <v>60.84930088037286</v>
      </c>
    </row>
    <row r="50" spans="1:7" ht="13.5" customHeight="1" hidden="1">
      <c r="A50" s="92">
        <v>1101</v>
      </c>
      <c r="B50" s="93" t="s">
        <v>78</v>
      </c>
      <c r="C50" s="223"/>
      <c r="D50" s="168"/>
      <c r="E50" s="217"/>
      <c r="F50" s="218"/>
      <c r="G50" s="210" t="e">
        <f t="shared" si="0"/>
        <v>#DIV/0!</v>
      </c>
    </row>
    <row r="51" spans="1:7" ht="13.5" customHeight="1" hidden="1">
      <c r="A51" s="89">
        <v>1102</v>
      </c>
      <c r="B51" s="82" t="s">
        <v>79</v>
      </c>
      <c r="C51" s="224"/>
      <c r="D51" s="163"/>
      <c r="E51" s="107"/>
      <c r="F51" s="27"/>
      <c r="G51" s="210" t="e">
        <f t="shared" si="0"/>
        <v>#DIV/0!</v>
      </c>
    </row>
    <row r="52" spans="1:7" ht="14.25" customHeight="1" hidden="1">
      <c r="A52" s="89">
        <v>1103</v>
      </c>
      <c r="B52" s="82" t="s">
        <v>80</v>
      </c>
      <c r="C52" s="224"/>
      <c r="D52" s="163"/>
      <c r="E52" s="107"/>
      <c r="F52" s="27"/>
      <c r="G52" s="210" t="e">
        <f t="shared" si="0"/>
        <v>#DIV/0!</v>
      </c>
    </row>
    <row r="53" spans="1:7" ht="13.5" customHeight="1" hidden="1">
      <c r="A53" s="94">
        <v>1104</v>
      </c>
      <c r="B53" s="74" t="s">
        <v>81</v>
      </c>
      <c r="C53" s="225"/>
      <c r="D53" s="165"/>
      <c r="E53" s="104"/>
      <c r="F53" s="51"/>
      <c r="G53" s="211" t="e">
        <f t="shared" si="0"/>
        <v>#DIV/0!</v>
      </c>
    </row>
    <row r="54" spans="1:7" ht="13.5" customHeight="1" thickBot="1">
      <c r="A54" s="86">
        <v>1100</v>
      </c>
      <c r="B54" s="85" t="s">
        <v>74</v>
      </c>
      <c r="C54" s="106">
        <f>SUM(C55:C57)</f>
        <v>48354</v>
      </c>
      <c r="D54" s="166"/>
      <c r="E54" s="213">
        <f>SUM(E55:E57)</f>
        <v>31583</v>
      </c>
      <c r="F54" s="130"/>
      <c r="G54" s="161">
        <f t="shared" si="0"/>
        <v>65.3162096207139</v>
      </c>
    </row>
    <row r="55" spans="1:7" ht="13.5" customHeight="1">
      <c r="A55" s="170">
        <v>1101</v>
      </c>
      <c r="B55" s="93" t="s">
        <v>136</v>
      </c>
      <c r="C55" s="51">
        <v>20747</v>
      </c>
      <c r="D55" s="51"/>
      <c r="E55" s="203">
        <v>15521</v>
      </c>
      <c r="F55" s="219"/>
      <c r="G55" s="220">
        <f>E55/C55*100</f>
        <v>74.81081602159348</v>
      </c>
    </row>
    <row r="56" spans="1:7" ht="13.5" customHeight="1">
      <c r="A56" s="95">
        <v>1102</v>
      </c>
      <c r="B56" s="172" t="s">
        <v>104</v>
      </c>
      <c r="C56" s="204">
        <v>24379</v>
      </c>
      <c r="D56" s="27"/>
      <c r="E56" s="204">
        <v>13819</v>
      </c>
      <c r="F56" s="196"/>
      <c r="G56" s="210">
        <f t="shared" si="0"/>
        <v>56.68403133844703</v>
      </c>
    </row>
    <row r="57" spans="1:7" ht="13.5" customHeight="1">
      <c r="A57" s="95">
        <v>1105</v>
      </c>
      <c r="B57" s="171" t="s">
        <v>120</v>
      </c>
      <c r="C57" s="205">
        <v>3228</v>
      </c>
      <c r="D57" s="27"/>
      <c r="E57" s="200">
        <v>2243</v>
      </c>
      <c r="F57" s="196"/>
      <c r="G57" s="210">
        <f t="shared" si="0"/>
        <v>69.48574969021065</v>
      </c>
    </row>
    <row r="58" spans="1:7" ht="13.5" customHeight="1">
      <c r="A58" s="96">
        <v>1200</v>
      </c>
      <c r="B58" s="119" t="s">
        <v>105</v>
      </c>
      <c r="C58" s="205">
        <v>2561</v>
      </c>
      <c r="D58" s="163"/>
      <c r="E58" s="200">
        <v>1898</v>
      </c>
      <c r="F58" s="196"/>
      <c r="G58" s="210">
        <f t="shared" si="0"/>
        <v>74.11167512690355</v>
      </c>
    </row>
    <row r="59" spans="1:7" ht="13.5" customHeight="1" thickBot="1">
      <c r="A59" s="97">
        <v>1300</v>
      </c>
      <c r="B59" s="120" t="s">
        <v>51</v>
      </c>
      <c r="C59" s="205">
        <v>603</v>
      </c>
      <c r="D59" s="164"/>
      <c r="E59" s="221">
        <v>1</v>
      </c>
      <c r="F59" s="222"/>
      <c r="G59" s="211">
        <f t="shared" si="0"/>
        <v>0.16583747927031509</v>
      </c>
    </row>
    <row r="60" spans="1:7" ht="16.5" customHeight="1" thickBot="1">
      <c r="A60" s="1"/>
      <c r="B60" s="5" t="s">
        <v>106</v>
      </c>
      <c r="C60" s="127">
        <f>C59+C58+C54+C45+C42+C36+C35+C30+C22+C18+C16+C7</f>
        <v>821527</v>
      </c>
      <c r="D60" s="169"/>
      <c r="E60" s="131">
        <f>E59+E58+E54+E45+E42+E36+E35+E30+E22+E18+E16+E7</f>
        <v>543791</v>
      </c>
      <c r="F60" s="130"/>
      <c r="G60" s="161">
        <f t="shared" si="0"/>
        <v>66.1927118646131</v>
      </c>
    </row>
    <row r="61" ht="9.75" customHeight="1"/>
    <row r="62" spans="1:2" ht="14.25" customHeight="1">
      <c r="A62" s="186" t="s">
        <v>113</v>
      </c>
      <c r="B62" s="186"/>
    </row>
    <row r="63" spans="1:2" ht="12.75">
      <c r="A63" s="186"/>
      <c r="B63" s="186"/>
    </row>
    <row r="64" spans="1:7" ht="14.25">
      <c r="A64" s="186"/>
      <c r="B64" s="186"/>
      <c r="E64" s="187" t="s">
        <v>123</v>
      </c>
      <c r="F64" s="187"/>
      <c r="G64" s="187"/>
    </row>
  </sheetData>
  <sheetProtection/>
  <mergeCells count="7">
    <mergeCell ref="C1:G1"/>
    <mergeCell ref="B2:G2"/>
    <mergeCell ref="A3:G3"/>
    <mergeCell ref="A4:G4"/>
    <mergeCell ref="E5:G5"/>
    <mergeCell ref="A62:B64"/>
    <mergeCell ref="E64:G6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2023-09-08T10:40:32Z</cp:lastPrinted>
  <dcterms:created xsi:type="dcterms:W3CDTF">1996-10-08T23:32:33Z</dcterms:created>
  <dcterms:modified xsi:type="dcterms:W3CDTF">2023-10-09T09:24:16Z</dcterms:modified>
  <cp:category/>
  <cp:version/>
  <cp:contentType/>
  <cp:contentStatus/>
</cp:coreProperties>
</file>