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<sst xmlns="http://schemas.openxmlformats.org/spreadsheetml/2006/main" count="141" uniqueCount="139">
  <si>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</si>
  <si>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</si>
  <si>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</si>
  <si>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</si>
  <si>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</si>
  <si>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</si>
  <si>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</si>
  <si>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</si>
  <si>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</si>
  <si>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</si>
  <si>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</si>
  <si>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</si>
  <si>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</si>
  <si>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</si>
  <si>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</si>
  <si>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</si>
  <si>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</si>
  <si>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</si>
  <si>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</si>
  <si>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</si>
  <si>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</si>
  <si>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</si>
  <si>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</si>
  <si>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</si>
  <si>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</si>
  <si>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</si>
  <si>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</si>
  <si>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</si>
  <si>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</si>
  <si>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</si>
  <si>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</si>
  <si>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</si>
  <si>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</si>
  <si>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</si>
  <si>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</si>
  <si>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</si>
  <si>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</si>
  <si>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</si>
  <si>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</si>
  <si>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</si>
  <si>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</si>
  <si>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</si>
  <si>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</si>
  <si>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</si>
  <si>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</si>
  <si>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</si>
  <si>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</si>
  <si>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</si>
  <si>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</si>
  <si>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</si>
  <si>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</si>
  <si>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</si>
  <si>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</si>
  <si>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</si>
  <si>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</si>
  <si>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</si>
  <si>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</si>
  <si>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</si>
  <si>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</si>
  <si>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</si>
  <si>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</si>
  <si>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</si>
  <si>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</si>
  <si>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</si>
  <si>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</si>
  <si>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</si>
  <si>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</si>
  <si>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</si>
  <si>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</si>
  <si>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</si>
  <si>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</si>
  <si>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</si>
  <si>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</si>
  <si>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</si>
  <si>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</si>
  <si>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</si>
  <si>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</si>
  <si>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</si>
  <si>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</si>
  <si>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</si>
  <si>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</si>
  <si>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</si>
  <si>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</si>
  <si>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</si>
  <si>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</si>
  <si>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</si>
  <si>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</si>
  <si>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</si>
  <si>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</si>
  <si>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</si>
  <si>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</si>
  <si>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</si>
  <si>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</si>
  <si>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</si>
  <si>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</si>
  <si>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</si>
  <si>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</si>
  <si>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</si>
  <si>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</si>
  <si>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</si>
  <si>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</si>
  <si>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</si>
  <si>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</si>
  <si>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</si>
  <si>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</si>
  <si>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</si>
  <si>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</si>
  <si>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</si>
  <si>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</si>
  <si>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</si>
  <si>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</si>
  <si>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</si>
  <si>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</si>
  <si>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</si>
  <si>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</si>
  <si>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</si>
  <si>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</si>
  <si>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</si>
  <si>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</si>
  <si>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</si>
  <si>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</si>
  <si>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</si>
  <si>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</si>
  <si>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</si>
  <si>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</si>
  <si>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</si>
  <si>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</si>
  <si>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</si>
  <si>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</si>
  <si>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</si>
  <si>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</si>
  <si>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</si>
  <si>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</si>
  <si>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</si>
  <si>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</si>
  <si>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</si>
  <si>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>Физическая культура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</si>
  <si>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ноября 2023 года.</t>
    </r>
  </si>
  <si>
    <t>по расходам  по состоянию на 01 ноября 2023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</si>
</sst>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3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4" fontId="48" fillId="0" borderId="2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4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5" applyNumberFormat="0" applyAlignment="0" applyProtection="0"/>
    <xf numFmtId="0" fontId="51" fillId="26" borderId="6" applyNumberFormat="0" applyAlignment="0" applyProtection="0"/>
    <xf numFmtId="0" fontId="52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27" borderId="11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9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12" fillId="0" borderId="48" xfId="59" applyNumberFormat="1" applyFont="1" applyFill="1" applyBorder="1" applyAlignment="1">
      <alignment horizontal="left" vertical="top" wrapText="1"/>
      <protection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4" fillId="0" borderId="46" xfId="0" applyFont="1" applyFill="1" applyBorder="1" applyAlignment="1">
      <alignment horizontal="left" vertical="center" wrapText="1"/>
    </xf>
    <xf numFmtId="0" fontId="12" fillId="0" borderId="50" xfId="59" applyNumberFormat="1" applyFont="1" applyFill="1" applyBorder="1" applyAlignment="1">
      <alignment horizontal="left" vertical="top" wrapText="1"/>
      <protection/>
    </xf>
    <xf numFmtId="0" fontId="8" fillId="0" borderId="51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5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4" fontId="66" fillId="0" borderId="3" xfId="35" applyNumberFormat="1" applyFont="1" applyFill="1" applyProtection="1">
      <alignment horizontal="right" shrinkToFit="1"/>
      <protection/>
    </xf>
    <xf numFmtId="4" fontId="67" fillId="0" borderId="54" xfId="37" applyNumberFormat="1" applyFont="1" applyFill="1" applyBorder="1" applyProtection="1">
      <alignment horizontal="right" wrapText="1"/>
      <protection/>
    </xf>
    <xf numFmtId="4" fontId="67" fillId="0" borderId="3" xfId="37" applyNumberFormat="1" applyFont="1" applyFill="1" applyProtection="1">
      <alignment horizontal="right" wrapText="1"/>
      <protection/>
    </xf>
    <xf numFmtId="4" fontId="67" fillId="0" borderId="31" xfId="37" applyNumberFormat="1" applyFont="1" applyFill="1" applyBorder="1" applyProtection="1">
      <alignment horizontal="right" wrapText="1"/>
      <protection/>
    </xf>
    <xf numFmtId="4" fontId="67" fillId="0" borderId="55" xfId="37" applyNumberFormat="1" applyFont="1" applyFill="1" applyBorder="1" applyProtection="1">
      <alignment horizontal="right" wrapText="1"/>
      <protection/>
    </xf>
    <xf numFmtId="4" fontId="66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68" fillId="0" borderId="29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4" fontId="69" fillId="0" borderId="22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4" fontId="68" fillId="0" borderId="57" xfId="0" applyNumberFormat="1" applyFont="1" applyFill="1" applyBorder="1" applyAlignment="1">
      <alignment/>
    </xf>
    <xf numFmtId="4" fontId="68" fillId="0" borderId="57" xfId="0" applyNumberFormat="1" applyFont="1" applyFill="1" applyBorder="1" applyAlignment="1">
      <alignment horizontal="right" vertical="center" wrapText="1"/>
    </xf>
    <xf numFmtId="4" fontId="68" fillId="0" borderId="58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59" xfId="0" applyNumberFormat="1" applyFont="1" applyFill="1" applyBorder="1" applyAlignment="1">
      <alignment/>
    </xf>
    <xf numFmtId="2" fontId="68" fillId="0" borderId="57" xfId="0" applyNumberFormat="1" applyFont="1" applyFill="1" applyBorder="1" applyAlignment="1">
      <alignment/>
    </xf>
    <xf numFmtId="2" fontId="65" fillId="0" borderId="24" xfId="0" applyNumberFormat="1" applyFont="1" applyFill="1" applyBorder="1" applyAlignment="1">
      <alignment/>
    </xf>
    <xf numFmtId="2" fontId="68" fillId="0" borderId="57" xfId="0" applyNumberFormat="1" applyFont="1" applyFill="1" applyBorder="1" applyAlignment="1">
      <alignment horizontal="right" wrapText="1"/>
    </xf>
    <xf numFmtId="2" fontId="68" fillId="0" borderId="58" xfId="0" applyNumberFormat="1" applyFont="1" applyFill="1" applyBorder="1" applyAlignment="1">
      <alignment horizontal="right" wrapText="1"/>
    </xf>
    <xf numFmtId="4" fontId="68" fillId="0" borderId="14" xfId="0" applyNumberFormat="1" applyFont="1" applyFill="1" applyBorder="1" applyAlignment="1">
      <alignment/>
    </xf>
    <xf numFmtId="4" fontId="68" fillId="0" borderId="57" xfId="0" applyNumberFormat="1" applyFont="1" applyFill="1" applyBorder="1" applyAlignment="1">
      <alignment horizontal="right" wrapText="1"/>
    </xf>
    <xf numFmtId="4" fontId="68" fillId="0" borderId="58" xfId="0" applyNumberFormat="1" applyFont="1" applyFill="1" applyBorder="1" applyAlignment="1">
      <alignment horizontal="right" wrapText="1"/>
    </xf>
    <xf numFmtId="4" fontId="66" fillId="0" borderId="3" xfId="35" applyFont="1" applyFill="1" applyProtection="1">
      <alignment horizontal="right" shrinkToFit="1"/>
      <protection/>
    </xf>
    <xf numFmtId="0" fontId="1" fillId="0" borderId="0" xfId="0" applyFont="1" applyFill="1" applyBorder="1" applyAlignment="1">
      <alignment horizontal="center"/>
    </xf>
    <xf numFmtId="0" fontId="12" fillId="0" borderId="60" xfId="59" applyNumberFormat="1" applyFont="1" applyFill="1" applyBorder="1" applyAlignment="1">
      <alignment horizontal="left" vertical="top" wrapText="1"/>
      <protection/>
    </xf>
    <xf numFmtId="0" fontId="4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70" fillId="0" borderId="61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1" fillId="0" borderId="61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2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0" fillId="0" borderId="62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4" fontId="67" fillId="0" borderId="35" xfId="37" applyNumberFormat="1" applyFont="1" applyFill="1" applyBorder="1" applyProtection="1">
      <alignment horizontal="right" wrapText="1"/>
      <protection/>
    </xf>
    <xf numFmtId="0" fontId="0" fillId="0" borderId="34" xfId="0" applyFont="1" applyFill="1" applyBorder="1" applyAlignment="1">
      <alignment/>
    </xf>
    <xf numFmtId="4" fontId="67" fillId="0" borderId="22" xfId="37" applyNumberFormat="1" applyFont="1" applyFill="1" applyBorder="1" applyProtection="1">
      <alignment horizontal="right" wrapText="1"/>
      <protection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67" fillId="0" borderId="63" xfId="37" applyNumberFormat="1" applyFont="1" applyFill="1" applyBorder="1" applyProtection="1">
      <alignment horizontal="right" wrapText="1"/>
      <protection/>
    </xf>
    <xf numFmtId="0" fontId="0" fillId="0" borderId="6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67" fillId="0" borderId="19" xfId="37" applyNumberFormat="1" applyFont="1" applyFill="1" applyBorder="1" applyProtection="1">
      <alignment horizontal="right" wrapText="1"/>
      <protection/>
    </xf>
    <xf numFmtId="4" fontId="67" fillId="0" borderId="65" xfId="37" applyNumberFormat="1" applyFont="1" applyFill="1" applyBorder="1" applyProtection="1">
      <alignment horizontal="right" wrapText="1"/>
      <protection/>
    </xf>
    <xf numFmtId="4" fontId="67" fillId="0" borderId="63" xfId="37" applyFont="1" applyFill="1" applyBorder="1" applyProtection="1">
      <alignment horizontal="right" wrapText="1"/>
      <protection/>
    </xf>
    <xf numFmtId="0" fontId="0" fillId="0" borderId="66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wrapText="1"/>
    </xf>
    <xf numFmtId="1" fontId="0" fillId="0" borderId="36" xfId="0" applyNumberFormat="1" applyFont="1" applyFill="1" applyBorder="1" applyAlignment="1">
      <alignment horizontal="center" wrapText="1"/>
    </xf>
    <xf numFmtId="1" fontId="0" fillId="0" borderId="30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0" fillId="0" borderId="3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0" fillId="0" borderId="70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A5" sqref="A5:G5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168"/>
      <c r="C2" s="168"/>
      <c r="D2" s="168"/>
      <c r="E2" s="168"/>
      <c r="F2" s="168"/>
      <c r="G2" s="168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169" t="s">
        <v>124</v>
      </c>
      <c r="B4" s="169"/>
      <c r="C4" s="169"/>
      <c r="D4" s="169"/>
      <c r="E4" s="169"/>
      <c r="F4" s="169"/>
      <c r="G4" s="169"/>
    </row>
    <row r="5" spans="1:7" s="49" customFormat="1" ht="18" customHeight="1">
      <c r="A5" s="169" t="s">
        <v>137</v>
      </c>
      <c r="B5" s="169"/>
      <c r="C5" s="169"/>
      <c r="D5" s="169"/>
      <c r="E5" s="169"/>
      <c r="F5" s="169"/>
      <c r="G5" s="169"/>
    </row>
    <row r="6" ht="8.25" customHeight="1"/>
    <row r="7" spans="5:7" ht="11.25" customHeight="1" thickBot="1">
      <c r="E7" s="170" t="s">
        <v>0</v>
      </c>
      <c r="F7" s="170"/>
      <c r="G7" s="170"/>
    </row>
    <row r="8" spans="1:7" s="49" customFormat="1" ht="12.75">
      <c r="A8" s="162" t="s">
        <v>1</v>
      </c>
      <c r="B8" s="162" t="s">
        <v>2</v>
      </c>
      <c r="C8" s="162" t="s">
        <v>86</v>
      </c>
      <c r="D8" s="162" t="s">
        <v>88</v>
      </c>
      <c r="E8" s="173" t="s">
        <v>3</v>
      </c>
      <c r="F8" s="162" t="s">
        <v>87</v>
      </c>
      <c r="G8" s="165" t="s">
        <v>89</v>
      </c>
    </row>
    <row r="9" spans="1:7" s="49" customFormat="1" ht="12.75">
      <c r="A9" s="163"/>
      <c r="B9" s="163"/>
      <c r="C9" s="163"/>
      <c r="D9" s="163"/>
      <c r="E9" s="174"/>
      <c r="F9" s="163"/>
      <c r="G9" s="166"/>
    </row>
    <row r="10" spans="1:10" s="49" customFormat="1" ht="30.75" customHeight="1" thickBot="1">
      <c r="A10" s="163"/>
      <c r="B10" s="164"/>
      <c r="C10" s="164"/>
      <c r="D10" s="164"/>
      <c r="E10" s="175"/>
      <c r="F10" s="164"/>
      <c r="G10" s="167"/>
      <c r="I10" s="50"/>
      <c r="J10" s="50"/>
    </row>
    <row r="11" spans="1:11" ht="16.5" customHeight="1" thickBot="1">
      <c r="A11" s="14" t="s">
        <v>4</v>
      </c>
      <c r="B11" s="15" t="s">
        <v>5</v>
      </c>
      <c r="C11" s="129">
        <f>C16+C17+C18+C19+C20+C21+C22+C23+C24+C25+C26+C27+C28+C14+C12+C15+C13</f>
        <v>292686</v>
      </c>
      <c r="D11" s="130">
        <f>D16+D17+D18+D19+D20+D21+D22+D23+D24+D25+D26+D27+D28+D14+D12+D15+D13</f>
        <v>243905</v>
      </c>
      <c r="E11" s="130">
        <f>E16+E17+E18+E19+E20+E21+E22+E23+E24+E25+E26+E27+E28+E14+E12+E15+E13</f>
        <v>230349</v>
      </c>
      <c r="F11" s="133">
        <f>E11/D11*100</f>
        <v>94.44209835796724</v>
      </c>
      <c r="G11" s="133">
        <f>E11/C11*100</f>
        <v>78.70174863163936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19">
        <v>222330</v>
      </c>
      <c r="D12" s="134">
        <f>C12/12*10</f>
        <v>185275</v>
      </c>
      <c r="E12" s="119">
        <v>176790</v>
      </c>
      <c r="F12" s="135">
        <f aca="true" t="shared" si="0" ref="F12:F42">E12/D12*100</f>
        <v>95.42032114424505</v>
      </c>
      <c r="G12" s="135">
        <f aca="true" t="shared" si="1" ref="G12:G42">E12/C12*100</f>
        <v>79.51693428687086</v>
      </c>
      <c r="I12" s="52"/>
    </row>
    <row r="13" spans="1:9" ht="40.5" customHeight="1">
      <c r="A13" s="19" t="s">
        <v>111</v>
      </c>
      <c r="B13" s="20" t="s">
        <v>112</v>
      </c>
      <c r="C13" s="119">
        <v>18107</v>
      </c>
      <c r="D13" s="134">
        <f>C13/12*10</f>
        <v>15089.166666666668</v>
      </c>
      <c r="E13" s="119">
        <v>16192</v>
      </c>
      <c r="F13" s="136">
        <f t="shared" si="0"/>
        <v>107.30877561164189</v>
      </c>
      <c r="G13" s="136">
        <f t="shared" si="1"/>
        <v>89.42397967636826</v>
      </c>
      <c r="I13" s="52"/>
    </row>
    <row r="14" spans="1:9" ht="29.25" customHeight="1">
      <c r="A14" s="19" t="s">
        <v>108</v>
      </c>
      <c r="B14" s="21" t="s">
        <v>107</v>
      </c>
      <c r="C14" s="119">
        <v>11502</v>
      </c>
      <c r="D14" s="134">
        <f aca="true" t="shared" si="2" ref="D14:D27">C14/12*10</f>
        <v>9585</v>
      </c>
      <c r="E14" s="119">
        <v>10599</v>
      </c>
      <c r="F14" s="136">
        <f t="shared" si="0"/>
        <v>110.57902973395932</v>
      </c>
      <c r="G14" s="136">
        <f t="shared" si="1"/>
        <v>92.14919144496609</v>
      </c>
      <c r="I14" s="52"/>
    </row>
    <row r="15" spans="1:10" ht="39" customHeight="1">
      <c r="A15" s="22" t="s">
        <v>109</v>
      </c>
      <c r="B15" s="23" t="s">
        <v>110</v>
      </c>
      <c r="C15" s="119">
        <v>1616</v>
      </c>
      <c r="D15" s="134">
        <f t="shared" si="2"/>
        <v>1346.6666666666665</v>
      </c>
      <c r="E15" s="119">
        <v>632</v>
      </c>
      <c r="F15" s="136">
        <f t="shared" si="0"/>
        <v>46.93069306930693</v>
      </c>
      <c r="G15" s="136">
        <f t="shared" si="1"/>
        <v>39.10891089108911</v>
      </c>
      <c r="I15" s="52"/>
      <c r="J15" s="16"/>
    </row>
    <row r="16" spans="1:9" ht="24.75" customHeight="1">
      <c r="A16" s="6" t="s">
        <v>8</v>
      </c>
      <c r="B16" s="24" t="s">
        <v>9</v>
      </c>
      <c r="C16" s="119">
        <v>0</v>
      </c>
      <c r="D16" s="134">
        <f t="shared" si="2"/>
        <v>0</v>
      </c>
      <c r="E16" s="119">
        <v>81</v>
      </c>
      <c r="F16" s="136">
        <v>0</v>
      </c>
      <c r="G16" s="136">
        <v>0</v>
      </c>
      <c r="I16" s="52"/>
    </row>
    <row r="17" spans="1:9" ht="15" customHeight="1">
      <c r="A17" s="25" t="s">
        <v>10</v>
      </c>
      <c r="B17" s="26" t="s">
        <v>11</v>
      </c>
      <c r="C17" s="119">
        <v>22</v>
      </c>
      <c r="D17" s="134">
        <f t="shared" si="2"/>
        <v>18.333333333333332</v>
      </c>
      <c r="E17" s="98">
        <v>16</v>
      </c>
      <c r="F17" s="136">
        <f t="shared" si="0"/>
        <v>87.27272727272728</v>
      </c>
      <c r="G17" s="136">
        <f t="shared" si="1"/>
        <v>72.72727272727273</v>
      </c>
      <c r="I17" s="52"/>
    </row>
    <row r="18" spans="1:9" ht="18" customHeight="1">
      <c r="A18" s="25" t="s">
        <v>12</v>
      </c>
      <c r="B18" s="26" t="s">
        <v>13</v>
      </c>
      <c r="C18" s="119">
        <v>4856</v>
      </c>
      <c r="D18" s="134">
        <f t="shared" si="2"/>
        <v>4046.666666666667</v>
      </c>
      <c r="E18" s="119">
        <v>1701</v>
      </c>
      <c r="F18" s="136">
        <f t="shared" si="0"/>
        <v>42.03459637561779</v>
      </c>
      <c r="G18" s="136">
        <f t="shared" si="1"/>
        <v>35.02883031301482</v>
      </c>
      <c r="I18" s="52"/>
    </row>
    <row r="19" spans="1:9" ht="12.75">
      <c r="A19" s="6" t="s">
        <v>14</v>
      </c>
      <c r="B19" s="27" t="s">
        <v>15</v>
      </c>
      <c r="C19" s="119">
        <v>13433</v>
      </c>
      <c r="D19" s="134">
        <f t="shared" si="2"/>
        <v>11194.166666666668</v>
      </c>
      <c r="E19" s="119">
        <v>7749</v>
      </c>
      <c r="F19" s="137">
        <f t="shared" si="0"/>
        <v>69.2235539343408</v>
      </c>
      <c r="G19" s="137">
        <f t="shared" si="1"/>
        <v>57.686294945284</v>
      </c>
      <c r="I19" s="52"/>
    </row>
    <row r="20" spans="1:9" ht="12.75">
      <c r="A20" s="6" t="s">
        <v>16</v>
      </c>
      <c r="B20" s="27" t="s">
        <v>17</v>
      </c>
      <c r="C20" s="119">
        <v>2959</v>
      </c>
      <c r="D20" s="134">
        <f t="shared" si="2"/>
        <v>2465.8333333333335</v>
      </c>
      <c r="E20" s="119">
        <v>2521</v>
      </c>
      <c r="F20" s="137">
        <f t="shared" si="0"/>
        <v>102.23724231159174</v>
      </c>
      <c r="G20" s="137">
        <f t="shared" si="1"/>
        <v>85.19770192632646</v>
      </c>
      <c r="I20" s="52"/>
    </row>
    <row r="21" spans="1:9" ht="25.5">
      <c r="A21" s="6" t="s">
        <v>18</v>
      </c>
      <c r="B21" s="26" t="s">
        <v>90</v>
      </c>
      <c r="C21" s="98">
        <v>0</v>
      </c>
      <c r="D21" s="134">
        <f t="shared" si="2"/>
        <v>0</v>
      </c>
      <c r="E21" s="98">
        <v>2</v>
      </c>
      <c r="F21" s="136">
        <v>0</v>
      </c>
      <c r="G21" s="136">
        <v>0</v>
      </c>
      <c r="I21" s="51"/>
    </row>
    <row r="22" spans="1:9" ht="24" customHeight="1">
      <c r="A22" s="9" t="s">
        <v>19</v>
      </c>
      <c r="B22" s="24" t="s">
        <v>91</v>
      </c>
      <c r="C22" s="119">
        <v>7419</v>
      </c>
      <c r="D22" s="134">
        <f t="shared" si="2"/>
        <v>6182.5</v>
      </c>
      <c r="E22" s="152">
        <v>5534</v>
      </c>
      <c r="F22" s="136">
        <f t="shared" si="0"/>
        <v>89.51071572988273</v>
      </c>
      <c r="G22" s="136">
        <f t="shared" si="1"/>
        <v>74.59226310823561</v>
      </c>
      <c r="I22" s="52"/>
    </row>
    <row r="23" spans="1:9" ht="15" customHeight="1">
      <c r="A23" s="9" t="s">
        <v>20</v>
      </c>
      <c r="B23" s="28" t="s">
        <v>21</v>
      </c>
      <c r="C23" s="119">
        <v>448</v>
      </c>
      <c r="D23" s="134">
        <f t="shared" si="2"/>
        <v>373.33333333333337</v>
      </c>
      <c r="E23" s="98">
        <v>822</v>
      </c>
      <c r="F23" s="137">
        <f t="shared" si="0"/>
        <v>220.17857142857142</v>
      </c>
      <c r="G23" s="137">
        <f t="shared" si="1"/>
        <v>183.48214285714286</v>
      </c>
      <c r="I23" s="52"/>
    </row>
    <row r="24" spans="1:9" ht="25.5">
      <c r="A24" s="6" t="s">
        <v>22</v>
      </c>
      <c r="B24" s="7" t="s">
        <v>23</v>
      </c>
      <c r="C24" s="119">
        <v>1256</v>
      </c>
      <c r="D24" s="134">
        <f t="shared" si="2"/>
        <v>1046.6666666666667</v>
      </c>
      <c r="E24" s="119">
        <v>5564</v>
      </c>
      <c r="F24" s="136">
        <f t="shared" si="0"/>
        <v>531.5923566878981</v>
      </c>
      <c r="G24" s="136">
        <f t="shared" si="1"/>
        <v>442.9936305732484</v>
      </c>
      <c r="I24" s="52"/>
    </row>
    <row r="25" spans="1:9" ht="25.5">
      <c r="A25" s="6" t="s">
        <v>24</v>
      </c>
      <c r="B25" s="7" t="s">
        <v>25</v>
      </c>
      <c r="C25" s="119">
        <v>3631</v>
      </c>
      <c r="D25" s="134">
        <f t="shared" si="2"/>
        <v>3025.833333333333</v>
      </c>
      <c r="E25" s="119">
        <v>1732</v>
      </c>
      <c r="F25" s="136">
        <f t="shared" si="0"/>
        <v>57.24042963370973</v>
      </c>
      <c r="G25" s="136">
        <f t="shared" si="1"/>
        <v>47.700358028091436</v>
      </c>
      <c r="I25" s="52"/>
    </row>
    <row r="26" spans="1:9" ht="12.75">
      <c r="A26" s="29" t="s">
        <v>26</v>
      </c>
      <c r="B26" s="7" t="s">
        <v>27</v>
      </c>
      <c r="C26" s="98">
        <v>0</v>
      </c>
      <c r="D26" s="134">
        <f t="shared" si="2"/>
        <v>0</v>
      </c>
      <c r="E26" s="98">
        <v>0</v>
      </c>
      <c r="F26" s="137">
        <v>0</v>
      </c>
      <c r="G26" s="137">
        <v>0</v>
      </c>
      <c r="I26" s="51"/>
    </row>
    <row r="27" spans="1:9" ht="15.75" customHeight="1">
      <c r="A27" s="6" t="s">
        <v>28</v>
      </c>
      <c r="B27" s="7" t="s">
        <v>29</v>
      </c>
      <c r="C27" s="119">
        <v>5078</v>
      </c>
      <c r="D27" s="134">
        <f t="shared" si="2"/>
        <v>4231.666666666667</v>
      </c>
      <c r="E27" s="152">
        <v>430</v>
      </c>
      <c r="F27" s="137">
        <f t="shared" si="0"/>
        <v>10.161480897991334</v>
      </c>
      <c r="G27" s="137">
        <f t="shared" si="1"/>
        <v>8.467900748326112</v>
      </c>
      <c r="I27" s="52"/>
    </row>
    <row r="28" spans="1:9" ht="13.5" thickBot="1">
      <c r="A28" s="29" t="s">
        <v>30</v>
      </c>
      <c r="B28" s="30" t="s">
        <v>31</v>
      </c>
      <c r="C28" s="99">
        <v>29</v>
      </c>
      <c r="D28" s="134">
        <f>C28/12*10</f>
        <v>24.166666666666664</v>
      </c>
      <c r="E28" s="119">
        <v>-16</v>
      </c>
      <c r="F28" s="138">
        <v>0</v>
      </c>
      <c r="G28" s="138">
        <v>0</v>
      </c>
      <c r="I28" s="51"/>
    </row>
    <row r="29" spans="1:9" s="33" customFormat="1" ht="15" customHeight="1" thickBot="1">
      <c r="A29" s="31" t="s">
        <v>32</v>
      </c>
      <c r="B29" s="32" t="s">
        <v>33</v>
      </c>
      <c r="C29" s="139">
        <f>C30</f>
        <v>451501</v>
      </c>
      <c r="D29" s="139">
        <f>D30</f>
        <v>376250.8333333334</v>
      </c>
      <c r="E29" s="139">
        <f>E30+E40+E39</f>
        <v>362889</v>
      </c>
      <c r="F29" s="140">
        <f t="shared" si="0"/>
        <v>96.44869003612393</v>
      </c>
      <c r="G29" s="141">
        <f t="shared" si="1"/>
        <v>80.37390836343663</v>
      </c>
      <c r="I29" s="53"/>
    </row>
    <row r="30" spans="1:9" ht="28.5" customHeight="1">
      <c r="A30" s="34" t="s">
        <v>34</v>
      </c>
      <c r="B30" s="35" t="s">
        <v>35</v>
      </c>
      <c r="C30" s="134">
        <f>C31+C33+C36+C37+C38</f>
        <v>451501</v>
      </c>
      <c r="D30" s="134">
        <f>D31+D33+D36+D37+D38</f>
        <v>376250.8333333334</v>
      </c>
      <c r="E30" s="134">
        <f>E31+E33+E36+E37+E38</f>
        <v>375683</v>
      </c>
      <c r="F30" s="142">
        <f t="shared" si="0"/>
        <v>99.84908117589994</v>
      </c>
      <c r="G30" s="142">
        <f t="shared" si="1"/>
        <v>83.20756764658329</v>
      </c>
      <c r="I30" s="54"/>
    </row>
    <row r="31" spans="1:9" ht="28.5">
      <c r="A31" s="8" t="s">
        <v>36</v>
      </c>
      <c r="B31" s="36" t="s">
        <v>92</v>
      </c>
      <c r="C31" s="98">
        <f>C32</f>
        <v>159313</v>
      </c>
      <c r="D31" s="98">
        <f>D32</f>
        <v>132760.83333333334</v>
      </c>
      <c r="E31" s="98">
        <f>E32</f>
        <v>132834</v>
      </c>
      <c r="F31" s="143">
        <f>F32</f>
        <v>100.05511163558529</v>
      </c>
      <c r="G31" s="143">
        <f>G32</f>
        <v>83.37925969632109</v>
      </c>
      <c r="I31" s="51"/>
    </row>
    <row r="32" spans="1:9" ht="14.25">
      <c r="A32" s="8" t="s">
        <v>94</v>
      </c>
      <c r="B32" s="37" t="s">
        <v>93</v>
      </c>
      <c r="C32" s="119">
        <v>159313</v>
      </c>
      <c r="D32" s="134">
        <f aca="true" t="shared" si="3" ref="D32:D37">C32/12*10</f>
        <v>132760.83333333334</v>
      </c>
      <c r="E32" s="119">
        <v>132834</v>
      </c>
      <c r="F32" s="136">
        <f t="shared" si="0"/>
        <v>100.05511163558529</v>
      </c>
      <c r="G32" s="136">
        <f t="shared" si="1"/>
        <v>83.37925969632109</v>
      </c>
      <c r="I32" s="51"/>
    </row>
    <row r="33" spans="1:9" ht="29.25" customHeight="1">
      <c r="A33" s="9" t="s">
        <v>126</v>
      </c>
      <c r="B33" s="7" t="s">
        <v>95</v>
      </c>
      <c r="C33" s="119">
        <v>21595</v>
      </c>
      <c r="D33" s="134">
        <f t="shared" si="3"/>
        <v>17995.833333333332</v>
      </c>
      <c r="E33" s="98">
        <v>19640</v>
      </c>
      <c r="F33" s="136">
        <f t="shared" si="0"/>
        <v>109.13637416068536</v>
      </c>
      <c r="G33" s="136">
        <f t="shared" si="1"/>
        <v>90.94697846723778</v>
      </c>
      <c r="H33" s="52"/>
      <c r="I33" s="52"/>
    </row>
    <row r="34" spans="1:9" ht="33.75">
      <c r="A34" s="9" t="s">
        <v>96</v>
      </c>
      <c r="B34" s="38" t="s">
        <v>97</v>
      </c>
      <c r="C34" s="98">
        <v>0</v>
      </c>
      <c r="D34" s="134">
        <f t="shared" si="3"/>
        <v>0</v>
      </c>
      <c r="E34" s="98">
        <v>0</v>
      </c>
      <c r="F34" s="136">
        <v>0</v>
      </c>
      <c r="G34" s="136">
        <v>0</v>
      </c>
      <c r="I34" s="51"/>
    </row>
    <row r="35" spans="1:9" ht="12.75" customHeight="1" hidden="1">
      <c r="A35" s="6"/>
      <c r="B35" s="39"/>
      <c r="C35" s="98"/>
      <c r="D35" s="134">
        <f t="shared" si="3"/>
        <v>0</v>
      </c>
      <c r="E35" s="98"/>
      <c r="F35" s="136" t="e">
        <f t="shared" si="0"/>
        <v>#DIV/0!</v>
      </c>
      <c r="G35" s="136" t="e">
        <f t="shared" si="1"/>
        <v>#DIV/0!</v>
      </c>
      <c r="I35" s="51"/>
    </row>
    <row r="36" spans="1:9" ht="20.25" customHeight="1">
      <c r="A36" s="8" t="s">
        <v>125</v>
      </c>
      <c r="B36" s="39" t="s">
        <v>37</v>
      </c>
      <c r="C36" s="119">
        <v>245904</v>
      </c>
      <c r="D36" s="134">
        <f t="shared" si="3"/>
        <v>204920</v>
      </c>
      <c r="E36" s="119">
        <v>205559</v>
      </c>
      <c r="F36" s="136">
        <f>E36/D36*100</f>
        <v>100.31182900644153</v>
      </c>
      <c r="G36" s="136">
        <f>E36/C36*100</f>
        <v>83.59319083870128</v>
      </c>
      <c r="I36" s="52"/>
    </row>
    <row r="37" spans="1:9" ht="15" customHeight="1">
      <c r="A37" s="10" t="s">
        <v>127</v>
      </c>
      <c r="B37" s="40" t="s">
        <v>38</v>
      </c>
      <c r="C37" s="98">
        <v>24689</v>
      </c>
      <c r="D37" s="134">
        <f t="shared" si="3"/>
        <v>20574.166666666664</v>
      </c>
      <c r="E37" s="98">
        <v>17650</v>
      </c>
      <c r="F37" s="136">
        <f>E37/D37*100</f>
        <v>85.78719267690066</v>
      </c>
      <c r="G37" s="136">
        <v>0</v>
      </c>
      <c r="I37" s="52"/>
    </row>
    <row r="38" spans="1:7" ht="24.75" customHeight="1">
      <c r="A38" s="11" t="s">
        <v>39</v>
      </c>
      <c r="B38" s="41" t="s">
        <v>98</v>
      </c>
      <c r="C38" s="98">
        <v>0</v>
      </c>
      <c r="D38" s="134">
        <f>C38/12*9</f>
        <v>0</v>
      </c>
      <c r="E38" s="98">
        <v>0</v>
      </c>
      <c r="F38" s="136">
        <v>0</v>
      </c>
      <c r="G38" s="136">
        <v>0</v>
      </c>
    </row>
    <row r="39" spans="1:7" ht="26.25" customHeight="1">
      <c r="A39" s="11" t="s">
        <v>128</v>
      </c>
      <c r="B39" s="42" t="s">
        <v>129</v>
      </c>
      <c r="C39" s="131">
        <v>0</v>
      </c>
      <c r="D39" s="134">
        <f>C39/12*9</f>
        <v>0</v>
      </c>
      <c r="E39" s="98">
        <v>0</v>
      </c>
      <c r="F39" s="136">
        <v>0</v>
      </c>
      <c r="G39" s="136">
        <v>0</v>
      </c>
    </row>
    <row r="40" spans="1:7" ht="53.25" customHeight="1" thickBot="1">
      <c r="A40" s="11" t="s">
        <v>131</v>
      </c>
      <c r="B40" s="42" t="s">
        <v>99</v>
      </c>
      <c r="C40" s="132">
        <v>0</v>
      </c>
      <c r="D40" s="144">
        <f>C40/12*1</f>
        <v>0</v>
      </c>
      <c r="E40" s="119">
        <v>-12794</v>
      </c>
      <c r="F40" s="136">
        <v>0</v>
      </c>
      <c r="G40" s="136">
        <v>0</v>
      </c>
    </row>
    <row r="41" spans="1:7" ht="27" customHeight="1" thickBot="1">
      <c r="A41" s="12" t="s">
        <v>40</v>
      </c>
      <c r="B41" s="43" t="s">
        <v>41</v>
      </c>
      <c r="C41" s="145">
        <v>0</v>
      </c>
      <c r="D41" s="146">
        <f>C41/12*1</f>
        <v>0</v>
      </c>
      <c r="E41" s="145">
        <v>0</v>
      </c>
      <c r="F41" s="147">
        <v>0</v>
      </c>
      <c r="G41" s="148">
        <v>0</v>
      </c>
    </row>
    <row r="42" spans="1:10" ht="18" customHeight="1" thickBot="1">
      <c r="A42" s="160" t="s">
        <v>42</v>
      </c>
      <c r="B42" s="161"/>
      <c r="C42" s="149">
        <f>C30+C11</f>
        <v>744187</v>
      </c>
      <c r="D42" s="149">
        <f>D30+D11</f>
        <v>620155.8333333334</v>
      </c>
      <c r="E42" s="139">
        <f>E29+E11</f>
        <v>593238</v>
      </c>
      <c r="F42" s="150">
        <f t="shared" si="0"/>
        <v>95.6595049362593</v>
      </c>
      <c r="G42" s="151">
        <f t="shared" si="1"/>
        <v>79.71625411354941</v>
      </c>
      <c r="I42" s="16"/>
      <c r="J42" s="16"/>
    </row>
    <row r="43" ht="10.5" customHeight="1">
      <c r="A43" s="44"/>
    </row>
    <row r="44" ht="12.75" hidden="1"/>
    <row r="45" spans="1:2" ht="14.25" customHeight="1">
      <c r="A45" s="171" t="s">
        <v>113</v>
      </c>
      <c r="B45" s="171"/>
    </row>
    <row r="46" spans="1:2" ht="12.75">
      <c r="A46" s="171"/>
      <c r="B46" s="171"/>
    </row>
    <row r="47" spans="1:7" ht="14.25">
      <c r="A47" s="171"/>
      <c r="B47" s="171"/>
      <c r="E47" s="172" t="s">
        <v>123</v>
      </c>
      <c r="F47" s="172"/>
      <c r="G47" s="172"/>
    </row>
    <row r="51" ht="12.75">
      <c r="E51" s="16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M56" sqref="M56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11.28125" style="13" customWidth="1"/>
    <col min="6" max="6" width="1.57421875" style="13" hidden="1" customWidth="1"/>
    <col min="7" max="7" width="9.28125" style="13" customWidth="1"/>
    <col min="8" max="16384" width="9.140625" style="13" customWidth="1"/>
  </cols>
  <sheetData>
    <row r="1" spans="2:7" ht="11.25" customHeight="1">
      <c r="B1" s="55"/>
      <c r="C1" s="176" t="s">
        <v>121</v>
      </c>
      <c r="D1" s="176"/>
      <c r="E1" s="176"/>
      <c r="F1" s="176"/>
      <c r="G1" s="176"/>
    </row>
    <row r="2" spans="2:7" ht="11.25" customHeight="1">
      <c r="B2" s="177"/>
      <c r="C2" s="177"/>
      <c r="D2" s="177"/>
      <c r="E2" s="177"/>
      <c r="F2" s="177"/>
      <c r="G2" s="177"/>
    </row>
    <row r="3" spans="1:7" ht="12.75">
      <c r="A3" s="178" t="s">
        <v>135</v>
      </c>
      <c r="B3" s="178"/>
      <c r="C3" s="178"/>
      <c r="D3" s="178"/>
      <c r="E3" s="178"/>
      <c r="F3" s="178"/>
      <c r="G3" s="178"/>
    </row>
    <row r="4" spans="1:7" ht="12.75">
      <c r="A4" s="178" t="s">
        <v>138</v>
      </c>
      <c r="B4" s="178"/>
      <c r="C4" s="178"/>
      <c r="D4" s="178"/>
      <c r="E4" s="178"/>
      <c r="F4" s="178"/>
      <c r="G4" s="178"/>
    </row>
    <row r="5" spans="5:7" ht="12.75" customHeight="1" thickBot="1">
      <c r="E5" s="179" t="s">
        <v>43</v>
      </c>
      <c r="F5" s="179"/>
      <c r="G5" s="179"/>
    </row>
    <row r="6" spans="1:7" s="126" customFormat="1" ht="57" customHeight="1" thickBot="1">
      <c r="A6" s="56" t="s">
        <v>44</v>
      </c>
      <c r="B6" s="57" t="s">
        <v>45</v>
      </c>
      <c r="C6" s="158" t="s">
        <v>84</v>
      </c>
      <c r="D6" s="199" t="s">
        <v>46</v>
      </c>
      <c r="E6" s="158" t="s">
        <v>47</v>
      </c>
      <c r="F6" s="158" t="s">
        <v>48</v>
      </c>
      <c r="G6" s="159" t="s">
        <v>85</v>
      </c>
    </row>
    <row r="7" spans="1:7" ht="12" customHeight="1" thickBot="1">
      <c r="A7" s="58">
        <v>100</v>
      </c>
      <c r="B7" s="59" t="s">
        <v>49</v>
      </c>
      <c r="C7" s="184">
        <f>SUM(C8:C15)</f>
        <v>80711</v>
      </c>
      <c r="D7" s="200"/>
      <c r="E7" s="193">
        <f>SUM(E8:E15)</f>
        <v>51033</v>
      </c>
      <c r="F7" s="200"/>
      <c r="G7" s="201">
        <f aca="true" t="shared" si="0" ref="G7:G60">E7/C7*100</f>
        <v>63.22929959980672</v>
      </c>
    </row>
    <row r="8" spans="1:7" s="127" customFormat="1" ht="12.75" customHeight="1">
      <c r="A8" s="60">
        <v>102</v>
      </c>
      <c r="B8" s="105" t="s">
        <v>82</v>
      </c>
      <c r="C8" s="120">
        <v>2293</v>
      </c>
      <c r="D8" s="202"/>
      <c r="E8" s="121">
        <v>1822</v>
      </c>
      <c r="F8" s="202"/>
      <c r="G8" s="203">
        <f t="shared" si="0"/>
        <v>79.45922372437855</v>
      </c>
    </row>
    <row r="9" spans="1:7" ht="23.25" customHeight="1">
      <c r="A9" s="61">
        <v>103</v>
      </c>
      <c r="B9" s="106" t="s">
        <v>50</v>
      </c>
      <c r="C9" s="120">
        <v>2016</v>
      </c>
      <c r="D9" s="27"/>
      <c r="E9" s="121">
        <v>1560</v>
      </c>
      <c r="F9" s="27"/>
      <c r="G9" s="204">
        <f t="shared" si="0"/>
        <v>77.38095238095238</v>
      </c>
    </row>
    <row r="10" spans="1:7" ht="24" customHeight="1">
      <c r="A10" s="61">
        <v>104</v>
      </c>
      <c r="B10" s="106" t="s">
        <v>83</v>
      </c>
      <c r="C10" s="120">
        <v>49643</v>
      </c>
      <c r="D10" s="27"/>
      <c r="E10" s="121">
        <v>27386</v>
      </c>
      <c r="F10" s="27"/>
      <c r="G10" s="204">
        <f t="shared" si="0"/>
        <v>55.16588441472111</v>
      </c>
    </row>
    <row r="11" spans="1:7" ht="24" customHeight="1">
      <c r="A11" s="62">
        <v>105</v>
      </c>
      <c r="B11" s="107" t="s">
        <v>116</v>
      </c>
      <c r="C11" s="120">
        <v>1</v>
      </c>
      <c r="D11" s="30"/>
      <c r="E11" s="118">
        <v>0</v>
      </c>
      <c r="F11" s="30"/>
      <c r="G11" s="205">
        <f t="shared" si="0"/>
        <v>0</v>
      </c>
    </row>
    <row r="12" spans="1:7" ht="45" customHeight="1">
      <c r="A12" s="62">
        <v>106</v>
      </c>
      <c r="B12" s="108" t="s">
        <v>117</v>
      </c>
      <c r="C12" s="120">
        <v>8989</v>
      </c>
      <c r="D12" s="30"/>
      <c r="E12" s="121">
        <v>5652</v>
      </c>
      <c r="F12" s="30"/>
      <c r="G12" s="205">
        <f t="shared" si="0"/>
        <v>62.87684948270108</v>
      </c>
    </row>
    <row r="13" spans="1:7" ht="18" customHeight="1">
      <c r="A13" s="62">
        <v>107</v>
      </c>
      <c r="B13" s="109" t="s">
        <v>118</v>
      </c>
      <c r="C13" s="118">
        <v>0</v>
      </c>
      <c r="D13" s="30"/>
      <c r="E13" s="118">
        <v>0</v>
      </c>
      <c r="F13" s="30"/>
      <c r="G13" s="205">
        <v>0</v>
      </c>
    </row>
    <row r="14" spans="1:7" ht="16.5" customHeight="1">
      <c r="A14" s="63">
        <v>113</v>
      </c>
      <c r="B14" s="110" t="s">
        <v>52</v>
      </c>
      <c r="C14" s="120">
        <v>17669</v>
      </c>
      <c r="D14" s="27"/>
      <c r="E14" s="121">
        <v>14613</v>
      </c>
      <c r="F14" s="27"/>
      <c r="G14" s="204">
        <f t="shared" si="0"/>
        <v>82.70417114720698</v>
      </c>
    </row>
    <row r="15" spans="1:7" ht="14.25" customHeight="1" thickBot="1">
      <c r="A15" s="64">
        <v>111</v>
      </c>
      <c r="B15" s="111" t="s">
        <v>119</v>
      </c>
      <c r="C15" s="120">
        <v>100</v>
      </c>
      <c r="D15" s="51"/>
      <c r="E15" s="100">
        <v>0</v>
      </c>
      <c r="F15" s="51"/>
      <c r="G15" s="206">
        <f t="shared" si="0"/>
        <v>0</v>
      </c>
    </row>
    <row r="16" spans="1:7" ht="15" customHeight="1" thickBot="1">
      <c r="A16" s="65">
        <v>200</v>
      </c>
      <c r="B16" s="112" t="s">
        <v>114</v>
      </c>
      <c r="C16" s="184">
        <f>C17</f>
        <v>1009</v>
      </c>
      <c r="D16" s="198">
        <f>D17</f>
        <v>0</v>
      </c>
      <c r="E16" s="184">
        <f>E17</f>
        <v>753</v>
      </c>
      <c r="F16" s="183"/>
      <c r="G16" s="201">
        <f t="shared" si="0"/>
        <v>74.62834489593658</v>
      </c>
    </row>
    <row r="17" spans="1:7" ht="15" customHeight="1" thickBot="1">
      <c r="A17" s="65">
        <v>203</v>
      </c>
      <c r="B17" s="112" t="s">
        <v>115</v>
      </c>
      <c r="C17" s="120">
        <v>1009</v>
      </c>
      <c r="D17" s="183"/>
      <c r="E17" s="121">
        <v>753</v>
      </c>
      <c r="F17" s="183"/>
      <c r="G17" s="201">
        <f>E17/C17*100</f>
        <v>74.62834489593658</v>
      </c>
    </row>
    <row r="18" spans="1:7" ht="23.25" customHeight="1" thickBot="1">
      <c r="A18" s="66">
        <v>300</v>
      </c>
      <c r="B18" s="113" t="s">
        <v>53</v>
      </c>
      <c r="C18" s="184">
        <f>SUM(C19:C21)</f>
        <v>11821</v>
      </c>
      <c r="D18" s="183"/>
      <c r="E18" s="194">
        <f>SUM(E19:E21)</f>
        <v>9557</v>
      </c>
      <c r="F18" s="183"/>
      <c r="G18" s="201">
        <f t="shared" si="0"/>
        <v>80.84764402334828</v>
      </c>
    </row>
    <row r="19" spans="1:7" ht="18" customHeight="1">
      <c r="A19" s="67">
        <v>309</v>
      </c>
      <c r="B19" s="106" t="s">
        <v>132</v>
      </c>
      <c r="C19" s="120">
        <v>491</v>
      </c>
      <c r="D19" s="101">
        <v>245286</v>
      </c>
      <c r="E19" s="121">
        <v>368</v>
      </c>
      <c r="F19" s="101"/>
      <c r="G19" s="207">
        <f t="shared" si="0"/>
        <v>74.949083503055</v>
      </c>
    </row>
    <row r="20" spans="1:7" ht="42" customHeight="1">
      <c r="A20" s="61">
        <v>310</v>
      </c>
      <c r="B20" s="106" t="s">
        <v>133</v>
      </c>
      <c r="C20" s="120">
        <v>10856</v>
      </c>
      <c r="D20" s="27"/>
      <c r="E20" s="121">
        <v>8720</v>
      </c>
      <c r="F20" s="27"/>
      <c r="G20" s="204">
        <f t="shared" si="0"/>
        <v>80.32424465733236</v>
      </c>
    </row>
    <row r="21" spans="1:7" ht="24" customHeight="1" thickBot="1">
      <c r="A21" s="64">
        <v>314</v>
      </c>
      <c r="B21" s="114" t="s">
        <v>100</v>
      </c>
      <c r="C21" s="122">
        <v>474</v>
      </c>
      <c r="D21" s="51"/>
      <c r="E21" s="102">
        <v>469</v>
      </c>
      <c r="F21" s="51"/>
      <c r="G21" s="205">
        <f t="shared" si="0"/>
        <v>98.94514767932489</v>
      </c>
    </row>
    <row r="22" spans="1:7" ht="17.25" customHeight="1" thickBot="1">
      <c r="A22" s="66">
        <v>400</v>
      </c>
      <c r="B22" s="115" t="s">
        <v>54</v>
      </c>
      <c r="C22" s="198">
        <f>SUM(C23:C29)</f>
        <v>62784</v>
      </c>
      <c r="D22" s="183"/>
      <c r="E22" s="184">
        <f>SUM(E23:E29)</f>
        <v>49575</v>
      </c>
      <c r="F22" s="183"/>
      <c r="G22" s="201">
        <f t="shared" si="0"/>
        <v>78.9612003058104</v>
      </c>
    </row>
    <row r="23" spans="1:7" ht="15" customHeight="1">
      <c r="A23" s="68">
        <v>405</v>
      </c>
      <c r="B23" s="69" t="s">
        <v>55</v>
      </c>
      <c r="C23" s="123">
        <v>464</v>
      </c>
      <c r="D23" s="101"/>
      <c r="E23" s="103">
        <v>0</v>
      </c>
      <c r="F23" s="101"/>
      <c r="G23" s="207">
        <f t="shared" si="0"/>
        <v>0</v>
      </c>
    </row>
    <row r="24" spans="1:7" ht="13.5" customHeight="1">
      <c r="A24" s="68">
        <v>406</v>
      </c>
      <c r="B24" s="48" t="s">
        <v>56</v>
      </c>
      <c r="C24" s="124">
        <v>1924</v>
      </c>
      <c r="D24" s="101"/>
      <c r="E24" s="121">
        <v>813</v>
      </c>
      <c r="F24" s="101"/>
      <c r="G24" s="204">
        <f t="shared" si="0"/>
        <v>42.25571725571726</v>
      </c>
    </row>
    <row r="25" spans="1:7" ht="12" customHeight="1">
      <c r="A25" s="68">
        <v>407</v>
      </c>
      <c r="B25" s="70" t="s">
        <v>57</v>
      </c>
      <c r="C25" s="120">
        <v>40</v>
      </c>
      <c r="D25" s="101"/>
      <c r="E25" s="103">
        <v>23</v>
      </c>
      <c r="F25" s="101"/>
      <c r="G25" s="204">
        <f t="shared" si="0"/>
        <v>57.49999999999999</v>
      </c>
    </row>
    <row r="26" spans="1:7" ht="12.75" customHeight="1">
      <c r="A26" s="71">
        <v>408</v>
      </c>
      <c r="B26" s="72" t="s">
        <v>58</v>
      </c>
      <c r="C26" s="120">
        <v>1967</v>
      </c>
      <c r="D26" s="51"/>
      <c r="E26" s="104">
        <v>1462</v>
      </c>
      <c r="F26" s="51"/>
      <c r="G26" s="204">
        <f t="shared" si="0"/>
        <v>74.32638535841383</v>
      </c>
    </row>
    <row r="27" spans="1:8" ht="12" customHeight="1">
      <c r="A27" s="73">
        <v>409</v>
      </c>
      <c r="B27" s="48" t="s">
        <v>101</v>
      </c>
      <c r="C27" s="120">
        <v>56779</v>
      </c>
      <c r="D27" s="156"/>
      <c r="E27" s="121">
        <v>46404</v>
      </c>
      <c r="F27" s="157"/>
      <c r="G27" s="204">
        <f t="shared" si="0"/>
        <v>81.72739921449832</v>
      </c>
      <c r="H27" s="51"/>
    </row>
    <row r="28" spans="1:8" ht="12" customHeight="1">
      <c r="A28" s="73">
        <v>410</v>
      </c>
      <c r="B28" s="48" t="s">
        <v>102</v>
      </c>
      <c r="C28" s="120">
        <v>659</v>
      </c>
      <c r="D28" s="156"/>
      <c r="E28" s="157">
        <v>607</v>
      </c>
      <c r="F28" s="157"/>
      <c r="G28" s="204">
        <f t="shared" si="0"/>
        <v>92.1092564491654</v>
      </c>
      <c r="H28" s="51"/>
    </row>
    <row r="29" spans="1:7" ht="15.75" customHeight="1" thickBot="1">
      <c r="A29" s="71">
        <v>412</v>
      </c>
      <c r="B29" s="74" t="s">
        <v>59</v>
      </c>
      <c r="C29" s="120">
        <v>951</v>
      </c>
      <c r="D29" s="51"/>
      <c r="E29" s="121">
        <v>266</v>
      </c>
      <c r="F29" s="51"/>
      <c r="G29" s="205">
        <f t="shared" si="0"/>
        <v>27.970557308096737</v>
      </c>
    </row>
    <row r="30" spans="1:7" s="45" customFormat="1" ht="15.75" customHeight="1" thickBot="1">
      <c r="A30" s="75">
        <v>500</v>
      </c>
      <c r="B30" s="76" t="s">
        <v>60</v>
      </c>
      <c r="C30" s="184">
        <f>SUM(C31:C34)</f>
        <v>75439</v>
      </c>
      <c r="D30" s="183"/>
      <c r="E30" s="195">
        <f>SUM(E31:E34)</f>
        <v>42433</v>
      </c>
      <c r="F30" s="183"/>
      <c r="G30" s="201">
        <f t="shared" si="0"/>
        <v>56.24809448693646</v>
      </c>
    </row>
    <row r="31" spans="1:7" ht="12" customHeight="1">
      <c r="A31" s="2">
        <v>501</v>
      </c>
      <c r="B31" s="77" t="s">
        <v>61</v>
      </c>
      <c r="C31" s="120">
        <v>1597</v>
      </c>
      <c r="D31" s="101"/>
      <c r="E31" s="121">
        <v>1378</v>
      </c>
      <c r="F31" s="101"/>
      <c r="G31" s="207">
        <f t="shared" si="0"/>
        <v>86.2867877269881</v>
      </c>
    </row>
    <row r="32" spans="1:7" ht="12" customHeight="1">
      <c r="A32" s="3">
        <v>502</v>
      </c>
      <c r="B32" s="78" t="s">
        <v>62</v>
      </c>
      <c r="C32" s="120">
        <v>50632</v>
      </c>
      <c r="D32" s="27"/>
      <c r="E32" s="104">
        <v>22875</v>
      </c>
      <c r="F32" s="27"/>
      <c r="G32" s="204">
        <f t="shared" si="0"/>
        <v>45.17893822088798</v>
      </c>
    </row>
    <row r="33" spans="1:7" ht="12" customHeight="1">
      <c r="A33" s="4">
        <v>503</v>
      </c>
      <c r="B33" s="79" t="s">
        <v>63</v>
      </c>
      <c r="C33" s="120">
        <v>22584</v>
      </c>
      <c r="D33" s="30"/>
      <c r="E33" s="121">
        <v>17835</v>
      </c>
      <c r="F33" s="30"/>
      <c r="G33" s="204">
        <f t="shared" si="0"/>
        <v>78.97183846971308</v>
      </c>
    </row>
    <row r="34" spans="1:7" ht="14.25" customHeight="1" thickBot="1">
      <c r="A34" s="4">
        <v>505</v>
      </c>
      <c r="B34" s="79" t="s">
        <v>64</v>
      </c>
      <c r="C34" s="180">
        <v>626</v>
      </c>
      <c r="D34" s="30"/>
      <c r="E34" s="181">
        <v>345</v>
      </c>
      <c r="F34" s="30"/>
      <c r="G34" s="204">
        <f t="shared" si="0"/>
        <v>55.11182108626198</v>
      </c>
    </row>
    <row r="35" spans="1:7" s="45" customFormat="1" ht="16.5" customHeight="1" thickBot="1">
      <c r="A35" s="75">
        <v>600</v>
      </c>
      <c r="B35" s="76" t="s">
        <v>65</v>
      </c>
      <c r="C35" s="182">
        <v>1464</v>
      </c>
      <c r="D35" s="183"/>
      <c r="E35" s="184">
        <v>991</v>
      </c>
      <c r="F35" s="183"/>
      <c r="G35" s="201">
        <f t="shared" si="0"/>
        <v>67.69125683060109</v>
      </c>
    </row>
    <row r="36" spans="1:7" s="45" customFormat="1" ht="15" customHeight="1" thickBot="1">
      <c r="A36" s="80">
        <v>700</v>
      </c>
      <c r="B36" s="81" t="s">
        <v>66</v>
      </c>
      <c r="C36" s="100">
        <f>SUM(C37:C41)</f>
        <v>440551</v>
      </c>
      <c r="D36" s="200"/>
      <c r="E36" s="193">
        <f>SUM(E37:E41)</f>
        <v>350087</v>
      </c>
      <c r="F36" s="200"/>
      <c r="G36" s="201">
        <f t="shared" si="0"/>
        <v>79.46571452567353</v>
      </c>
    </row>
    <row r="37" spans="1:7" s="45" customFormat="1" ht="12" customHeight="1">
      <c r="A37" s="2">
        <v>701</v>
      </c>
      <c r="B37" s="77" t="s">
        <v>67</v>
      </c>
      <c r="C37" s="120">
        <v>127176</v>
      </c>
      <c r="D37" s="101"/>
      <c r="E37" s="185">
        <v>103673</v>
      </c>
      <c r="F37" s="101"/>
      <c r="G37" s="207">
        <f t="shared" si="0"/>
        <v>81.51931181984023</v>
      </c>
    </row>
    <row r="38" spans="1:7" s="45" customFormat="1" ht="12" customHeight="1">
      <c r="A38" s="3">
        <v>702</v>
      </c>
      <c r="B38" s="78" t="s">
        <v>68</v>
      </c>
      <c r="C38" s="120">
        <v>244427</v>
      </c>
      <c r="D38" s="27"/>
      <c r="E38" s="185">
        <v>188603</v>
      </c>
      <c r="F38" s="27"/>
      <c r="G38" s="204">
        <f t="shared" si="0"/>
        <v>77.16127923674553</v>
      </c>
    </row>
    <row r="39" spans="1:7" s="45" customFormat="1" ht="12" customHeight="1">
      <c r="A39" s="3">
        <v>703</v>
      </c>
      <c r="B39" s="78" t="s">
        <v>130</v>
      </c>
      <c r="C39" s="124">
        <v>35749</v>
      </c>
      <c r="D39" s="27"/>
      <c r="E39" s="185">
        <v>30434</v>
      </c>
      <c r="F39" s="27"/>
      <c r="G39" s="204">
        <f t="shared" si="0"/>
        <v>85.13245125737782</v>
      </c>
    </row>
    <row r="40" spans="1:7" s="45" customFormat="1" ht="14.25" customHeight="1">
      <c r="A40" s="3">
        <v>707</v>
      </c>
      <c r="B40" s="82" t="s">
        <v>69</v>
      </c>
      <c r="C40" s="121">
        <v>456</v>
      </c>
      <c r="D40" s="27"/>
      <c r="E40" s="104">
        <v>415</v>
      </c>
      <c r="F40" s="27"/>
      <c r="G40" s="204">
        <f t="shared" si="0"/>
        <v>91.00877192982456</v>
      </c>
    </row>
    <row r="41" spans="1:7" s="45" customFormat="1" ht="15" customHeight="1" thickBot="1">
      <c r="A41" s="4">
        <v>709</v>
      </c>
      <c r="B41" s="83" t="s">
        <v>70</v>
      </c>
      <c r="C41" s="121">
        <v>32743</v>
      </c>
      <c r="D41" s="30"/>
      <c r="E41" s="124">
        <v>26962</v>
      </c>
      <c r="F41" s="30"/>
      <c r="G41" s="205">
        <f t="shared" si="0"/>
        <v>82.34431786946828</v>
      </c>
    </row>
    <row r="42" spans="1:7" s="45" customFormat="1" ht="12" customHeight="1" thickBot="1">
      <c r="A42" s="84">
        <v>800</v>
      </c>
      <c r="B42" s="85" t="s">
        <v>71</v>
      </c>
      <c r="C42" s="198">
        <f>SUM(C43:C44)</f>
        <v>63868</v>
      </c>
      <c r="D42" s="183">
        <f>SUM(D43:D44)</f>
        <v>0</v>
      </c>
      <c r="E42" s="184">
        <f>SUM(E43:E44)</f>
        <v>53571</v>
      </c>
      <c r="F42" s="183"/>
      <c r="G42" s="201">
        <f t="shared" si="0"/>
        <v>83.87768522577817</v>
      </c>
    </row>
    <row r="43" spans="1:7" s="45" customFormat="1" ht="14.25" customHeight="1">
      <c r="A43" s="2">
        <v>801</v>
      </c>
      <c r="B43" s="77" t="s">
        <v>72</v>
      </c>
      <c r="C43" s="121">
        <v>61209</v>
      </c>
      <c r="D43" s="101"/>
      <c r="E43" s="185">
        <v>51632</v>
      </c>
      <c r="F43" s="101"/>
      <c r="G43" s="207">
        <f t="shared" si="0"/>
        <v>84.35360812952344</v>
      </c>
    </row>
    <row r="44" spans="1:7" s="45" customFormat="1" ht="15" customHeight="1" thickBot="1">
      <c r="A44" s="4">
        <v>804</v>
      </c>
      <c r="B44" s="79" t="s">
        <v>73</v>
      </c>
      <c r="C44" s="121">
        <v>2659</v>
      </c>
      <c r="D44" s="30"/>
      <c r="E44" s="185">
        <v>1939</v>
      </c>
      <c r="F44" s="30"/>
      <c r="G44" s="205">
        <f t="shared" si="0"/>
        <v>72.92215118465589</v>
      </c>
    </row>
    <row r="45" spans="1:7" s="45" customFormat="1" ht="12" customHeight="1" thickBot="1">
      <c r="A45" s="86">
        <v>1000</v>
      </c>
      <c r="B45" s="85" t="s">
        <v>75</v>
      </c>
      <c r="C45" s="198">
        <f>SUM(C47:C49)</f>
        <v>32770</v>
      </c>
      <c r="D45" s="183"/>
      <c r="E45" s="184">
        <f>SUM(E47:E49)</f>
        <v>27337</v>
      </c>
      <c r="F45" s="183"/>
      <c r="G45" s="201">
        <f t="shared" si="0"/>
        <v>83.4208117180348</v>
      </c>
    </row>
    <row r="46" spans="1:7" s="45" customFormat="1" ht="12" customHeight="1">
      <c r="A46" s="87">
        <v>1002</v>
      </c>
      <c r="B46" s="88" t="s">
        <v>103</v>
      </c>
      <c r="C46" s="186">
        <v>0</v>
      </c>
      <c r="D46" s="101"/>
      <c r="E46" s="103">
        <v>0</v>
      </c>
      <c r="F46" s="101"/>
      <c r="G46" s="207">
        <v>0</v>
      </c>
    </row>
    <row r="47" spans="1:7" s="128" customFormat="1" ht="12" customHeight="1">
      <c r="A47" s="89">
        <v>1003</v>
      </c>
      <c r="B47" s="82" t="s">
        <v>76</v>
      </c>
      <c r="C47" s="121">
        <v>28308</v>
      </c>
      <c r="D47" s="39"/>
      <c r="E47" s="185">
        <v>23444</v>
      </c>
      <c r="F47" s="39"/>
      <c r="G47" s="204">
        <f t="shared" si="0"/>
        <v>82.81757806980359</v>
      </c>
    </row>
    <row r="48" spans="1:7" s="128" customFormat="1" ht="13.5" customHeight="1">
      <c r="A48" s="125">
        <v>1004</v>
      </c>
      <c r="B48" s="83" t="s">
        <v>134</v>
      </c>
      <c r="C48" s="121">
        <v>2519</v>
      </c>
      <c r="D48" s="187"/>
      <c r="E48" s="185">
        <v>2406</v>
      </c>
      <c r="F48" s="187"/>
      <c r="G48" s="204">
        <f t="shared" si="0"/>
        <v>95.51409289400556</v>
      </c>
    </row>
    <row r="49" spans="1:7" s="45" customFormat="1" ht="13.5" customHeight="1" thickBot="1">
      <c r="A49" s="90">
        <v>1006</v>
      </c>
      <c r="B49" s="91" t="s">
        <v>77</v>
      </c>
      <c r="C49" s="121">
        <v>1943</v>
      </c>
      <c r="D49" s="208"/>
      <c r="E49" s="185">
        <v>1487</v>
      </c>
      <c r="F49" s="208"/>
      <c r="G49" s="204">
        <f t="shared" si="0"/>
        <v>76.53113741636645</v>
      </c>
    </row>
    <row r="50" spans="1:7" ht="13.5" customHeight="1" hidden="1">
      <c r="A50" s="92">
        <v>1101</v>
      </c>
      <c r="B50" s="93" t="s">
        <v>78</v>
      </c>
      <c r="C50" s="209"/>
      <c r="D50" s="210"/>
      <c r="E50" s="196"/>
      <c r="F50" s="210"/>
      <c r="G50" s="204" t="e">
        <f t="shared" si="0"/>
        <v>#DIV/0!</v>
      </c>
    </row>
    <row r="51" spans="1:7" ht="13.5" customHeight="1" hidden="1">
      <c r="A51" s="89">
        <v>1102</v>
      </c>
      <c r="B51" s="82" t="s">
        <v>79</v>
      </c>
      <c r="C51" s="211"/>
      <c r="D51" s="27"/>
      <c r="E51" s="104"/>
      <c r="F51" s="27"/>
      <c r="G51" s="204" t="e">
        <f t="shared" si="0"/>
        <v>#DIV/0!</v>
      </c>
    </row>
    <row r="52" spans="1:7" ht="14.25" customHeight="1" hidden="1">
      <c r="A52" s="89">
        <v>1103</v>
      </c>
      <c r="B52" s="82" t="s">
        <v>80</v>
      </c>
      <c r="C52" s="211"/>
      <c r="D52" s="27"/>
      <c r="E52" s="104"/>
      <c r="F52" s="27"/>
      <c r="G52" s="204" t="e">
        <f t="shared" si="0"/>
        <v>#DIV/0!</v>
      </c>
    </row>
    <row r="53" spans="1:7" ht="13.5" customHeight="1" hidden="1">
      <c r="A53" s="94">
        <v>1104</v>
      </c>
      <c r="B53" s="74" t="s">
        <v>81</v>
      </c>
      <c r="C53" s="212"/>
      <c r="D53" s="51"/>
      <c r="E53" s="102"/>
      <c r="F53" s="51"/>
      <c r="G53" s="205" t="e">
        <f t="shared" si="0"/>
        <v>#DIV/0!</v>
      </c>
    </row>
    <row r="54" spans="1:7" ht="13.5" customHeight="1" thickBot="1">
      <c r="A54" s="86">
        <v>1100</v>
      </c>
      <c r="B54" s="85" t="s">
        <v>74</v>
      </c>
      <c r="C54" s="198">
        <f>SUM(C55:C57)</f>
        <v>48354</v>
      </c>
      <c r="D54" s="183"/>
      <c r="E54" s="194">
        <f>SUM(E55:E57)</f>
        <v>36527</v>
      </c>
      <c r="F54" s="213"/>
      <c r="G54" s="201">
        <f t="shared" si="0"/>
        <v>75.54080324275138</v>
      </c>
    </row>
    <row r="55" spans="1:7" ht="13.5" customHeight="1">
      <c r="A55" s="153">
        <v>1101</v>
      </c>
      <c r="B55" s="93" t="s">
        <v>136</v>
      </c>
      <c r="C55" s="51">
        <v>20747</v>
      </c>
      <c r="D55" s="51"/>
      <c r="E55" s="188">
        <v>17278</v>
      </c>
      <c r="F55" s="214"/>
      <c r="G55" s="215">
        <f>E55/C55*100</f>
        <v>83.27951029064444</v>
      </c>
    </row>
    <row r="56" spans="1:7" ht="13.5" customHeight="1">
      <c r="A56" s="95">
        <v>1102</v>
      </c>
      <c r="B56" s="155" t="s">
        <v>104</v>
      </c>
      <c r="C56" s="189">
        <v>24379</v>
      </c>
      <c r="D56" s="27"/>
      <c r="E56" s="189">
        <v>16779</v>
      </c>
      <c r="F56" s="157"/>
      <c r="G56" s="204">
        <f t="shared" si="0"/>
        <v>68.82562861479143</v>
      </c>
    </row>
    <row r="57" spans="1:7" ht="13.5" customHeight="1">
      <c r="A57" s="95">
        <v>1105</v>
      </c>
      <c r="B57" s="154" t="s">
        <v>120</v>
      </c>
      <c r="C57" s="190">
        <v>3228</v>
      </c>
      <c r="D57" s="27"/>
      <c r="E57" s="185">
        <v>2470</v>
      </c>
      <c r="F57" s="157"/>
      <c r="G57" s="204">
        <f t="shared" si="0"/>
        <v>76.5179677819083</v>
      </c>
    </row>
    <row r="58" spans="1:7" ht="13.5" customHeight="1">
      <c r="A58" s="96">
        <v>1200</v>
      </c>
      <c r="B58" s="116" t="s">
        <v>105</v>
      </c>
      <c r="C58" s="190">
        <v>2561</v>
      </c>
      <c r="D58" s="27"/>
      <c r="E58" s="191">
        <v>2140</v>
      </c>
      <c r="F58" s="157"/>
      <c r="G58" s="204">
        <f t="shared" si="0"/>
        <v>83.56110894181961</v>
      </c>
    </row>
    <row r="59" spans="1:7" ht="13.5" customHeight="1" thickBot="1">
      <c r="A59" s="97">
        <v>1300</v>
      </c>
      <c r="B59" s="117" t="s">
        <v>51</v>
      </c>
      <c r="C59" s="190">
        <v>603</v>
      </c>
      <c r="D59" s="30"/>
      <c r="E59" s="192">
        <v>1</v>
      </c>
      <c r="F59" s="216"/>
      <c r="G59" s="205">
        <f t="shared" si="0"/>
        <v>0.16583747927031509</v>
      </c>
    </row>
    <row r="60" spans="1:7" ht="16.5" customHeight="1" thickBot="1">
      <c r="A60" s="1"/>
      <c r="B60" s="5" t="s">
        <v>106</v>
      </c>
      <c r="C60" s="217">
        <f>C59+C58+C54+C45+C42+C36+C35+C30+C22+C18+C16+C7</f>
        <v>821935</v>
      </c>
      <c r="D60" s="218"/>
      <c r="E60" s="197">
        <f>E59+E58+E54+E45+E42+E36+E35+E30+E22+E18+E16+E7</f>
        <v>624005</v>
      </c>
      <c r="F60" s="213"/>
      <c r="G60" s="201">
        <f t="shared" si="0"/>
        <v>75.91902036049079</v>
      </c>
    </row>
    <row r="61" ht="9.75" customHeight="1"/>
    <row r="62" spans="1:2" ht="14.25" customHeight="1">
      <c r="A62" s="171" t="s">
        <v>113</v>
      </c>
      <c r="B62" s="171"/>
    </row>
    <row r="63" spans="1:2" ht="12.75">
      <c r="A63" s="171"/>
      <c r="B63" s="171"/>
    </row>
    <row r="64" spans="1:7" ht="14.25">
      <c r="A64" s="171"/>
      <c r="B64" s="171"/>
      <c r="E64" s="172" t="s">
        <v>123</v>
      </c>
      <c r="F64" s="172"/>
      <c r="G64" s="172"/>
    </row>
  </sheetData>
  <sheetProtection/>
  <mergeCells count="7">
    <mergeCell ref="C1:G1"/>
    <mergeCell ref="B2:G2"/>
    <mergeCell ref="A3:G3"/>
    <mergeCell ref="A4:G4"/>
    <mergeCell ref="E5:G5"/>
    <mergeCell ref="A62:B64"/>
    <mergeCell ref="E64:G6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2023-09-08T10:40:32Z</cp:lastPrinted>
  <dcterms:created xsi:type="dcterms:W3CDTF">1996-10-08T23:32:33Z</dcterms:created>
  <dcterms:modified xsi:type="dcterms:W3CDTF">2023-11-16T09:13:00Z</dcterms:modified>
  <cp:category/>
  <cp:version/>
  <cp:contentType/>
  <cp:contentStatus/>
</cp:coreProperties>
</file>