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<sst xmlns="http://schemas.openxmlformats.org/spreadsheetml/2006/main" count="138" uniqueCount="135">
  <si>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</si>
  <si>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</si>
  <si>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</si>
  <si>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</si>
  <si>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</si>
  <si>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</si>
  <si>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</si>
  <si>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</si>
  <si>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</si>
  <si>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</si>
  <si>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</si>
  <si>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</si>
  <si>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</si>
  <si>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</si>
  <si>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</si>
  <si>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</si>
  <si>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</si>
  <si>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</si>
  <si>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</si>
  <si>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</si>
  <si>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</si>
  <si>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</si>
  <si>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</si>
  <si>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</si>
  <si>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</si>
  <si>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</si>
  <si>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</si>
  <si>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</si>
  <si>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</si>
  <si>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</si>
  <si>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</si>
  <si>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</si>
  <si>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</si>
  <si>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</si>
  <si>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</si>
  <si>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</si>
  <si>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</si>
  <si>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</si>
  <si>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</si>
  <si>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</si>
  <si>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</si>
  <si>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</si>
  <si>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</si>
  <si>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</si>
  <si>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</si>
  <si>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</si>
  <si>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</si>
  <si>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</si>
  <si>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</si>
  <si>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</si>
  <si>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</si>
  <si>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</si>
  <si>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</si>
  <si>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</si>
  <si>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</si>
  <si>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</si>
  <si>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</si>
  <si>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</si>
  <si>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</si>
  <si>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</si>
  <si>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</si>
  <si>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</si>
  <si>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</si>
  <si>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</si>
  <si>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</si>
  <si>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</si>
  <si>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</si>
  <si>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</si>
  <si>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</si>
  <si>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</si>
  <si>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</si>
  <si>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</si>
  <si>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</si>
  <si>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</si>
  <si>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</si>
  <si>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</si>
  <si>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</si>
  <si>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</si>
  <si>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</si>
  <si>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</si>
  <si>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</si>
  <si>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</si>
  <si>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</si>
  <si>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</si>
  <si>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</si>
  <si>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</si>
  <si>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</si>
  <si>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</si>
  <si>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</si>
  <si>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</si>
  <si>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</si>
  <si>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</si>
  <si>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</si>
  <si>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</si>
  <si>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</si>
  <si>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</si>
  <si>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</si>
  <si>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</si>
  <si>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</si>
  <si>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</si>
  <si>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</si>
  <si>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</si>
  <si>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</si>
  <si>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</si>
  <si>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</si>
  <si>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</si>
  <si>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</si>
  <si>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</si>
  <si>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</si>
  <si>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</si>
  <si>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</si>
  <si>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</si>
  <si>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</si>
  <si>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</si>
  <si>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</si>
  <si>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</si>
  <si>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</si>
  <si>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</si>
  <si>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</si>
  <si>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</si>
  <si>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</si>
  <si>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</si>
  <si>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>С. Н. Бессонов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</si>
  <si>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</si>
  <si>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</si>
  <si>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</si>
  <si>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</si>
  <si>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</si>
  <si>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</si>
  <si>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</si>
  <si>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</si>
  <si>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</si>
  <si>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по расходам  по состоянию на 01 октября2016 года</t>
  </si>
  <si>
    <t>по доходам по состоянию на 01.10.2016 года.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</si>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</sst>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4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9"/>
      <color indexed="17"/>
      <name val="Arial Cyr"/>
      <family val="0"/>
    </font>
    <font>
      <sz val="8"/>
      <color indexed="8"/>
      <name val="Arial Cyr"/>
      <family val="0"/>
    </font>
    <font>
      <b/>
      <sz val="10"/>
      <name val="Arial"/>
      <family val="0"/>
    </font>
    <font>
      <sz val="11"/>
      <name val="Times New Roman"/>
      <family val="1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0"/>
      <name val="Arial Cyr"/>
      <family val="0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" fontId="12" fillId="0" borderId="1">
      <alignment horizontal="right" wrapText="1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2" applyNumberFormat="0" applyAlignment="0" applyProtection="0"/>
    <xf numFmtId="0" fontId="40" fillId="26" borderId="3" applyNumberFormat="0" applyAlignment="0" applyProtection="0"/>
    <xf numFmtId="0" fontId="41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0" fillId="0" borderId="0" xfId="0" applyAlignment="1">
      <alignment wrapText="1"/>
    </xf>
    <xf numFmtId="180" fontId="0" fillId="0" borderId="17" xfId="0" applyNumberFormat="1" applyBorder="1" applyAlignment="1">
      <alignment horizontal="center"/>
    </xf>
    <xf numFmtId="0" fontId="4" fillId="0" borderId="18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180" fontId="0" fillId="0" borderId="20" xfId="0" applyNumberFormat="1" applyBorder="1" applyAlignment="1">
      <alignment horizontal="center"/>
    </xf>
    <xf numFmtId="0" fontId="8" fillId="0" borderId="21" xfId="0" applyFont="1" applyBorder="1" applyAlignment="1">
      <alignment vertical="center"/>
    </xf>
    <xf numFmtId="180" fontId="0" fillId="0" borderId="20" xfId="0" applyNumberFormat="1" applyFont="1" applyBorder="1" applyAlignment="1">
      <alignment horizontal="center" wrapText="1"/>
    </xf>
    <xf numFmtId="180" fontId="0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80" fontId="0" fillId="0" borderId="22" xfId="0" applyNumberFormat="1" applyBorder="1" applyAlignment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3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80" fontId="1" fillId="0" borderId="30" xfId="0" applyNumberFormat="1" applyFont="1" applyBorder="1" applyAlignment="1">
      <alignment horizontal="center"/>
    </xf>
    <xf numFmtId="180" fontId="1" fillId="0" borderId="31" xfId="0" applyNumberFormat="1" applyFont="1" applyBorder="1" applyAlignment="1">
      <alignment horizontal="center"/>
    </xf>
    <xf numFmtId="180" fontId="1" fillId="0" borderId="32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/>
    </xf>
    <xf numFmtId="180" fontId="0" fillId="0" borderId="33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180" fontId="3" fillId="0" borderId="35" xfId="0" applyNumberFormat="1" applyFont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24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1" fillId="0" borderId="22" xfId="0" applyFont="1" applyBorder="1" applyAlignment="1">
      <alignment/>
    </xf>
    <xf numFmtId="0" fontId="0" fillId="0" borderId="17" xfId="0" applyFont="1" applyFill="1" applyBorder="1" applyAlignment="1">
      <alignment wrapText="1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4" xfId="0" applyFont="1" applyBorder="1" applyAlignment="1">
      <alignment/>
    </xf>
    <xf numFmtId="180" fontId="0" fillId="0" borderId="23" xfId="0" applyNumberFormat="1" applyFont="1" applyBorder="1" applyAlignment="1">
      <alignment horizontal="center"/>
    </xf>
    <xf numFmtId="180" fontId="13" fillId="0" borderId="11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180" fontId="0" fillId="0" borderId="22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5" xfId="0" applyFont="1" applyBorder="1" applyAlignment="1">
      <alignment/>
    </xf>
    <xf numFmtId="0" fontId="4" fillId="0" borderId="32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14" fillId="0" borderId="52" xfId="53" applyNumberFormat="1" applyFont="1" applyFill="1" applyBorder="1" applyAlignment="1">
      <alignment horizontal="left" vertical="top" wrapText="1"/>
      <protection/>
    </xf>
    <xf numFmtId="0" fontId="14" fillId="0" borderId="53" xfId="53" applyNumberFormat="1" applyFont="1" applyFill="1" applyBorder="1" applyAlignment="1">
      <alignment horizontal="left" vertical="top" wrapText="1"/>
      <protection/>
    </xf>
    <xf numFmtId="0" fontId="4" fillId="0" borderId="32" xfId="0" applyFont="1" applyBorder="1" applyAlignment="1">
      <alignment horizontal="left" vertical="center" wrapText="1"/>
    </xf>
    <xf numFmtId="0" fontId="14" fillId="0" borderId="54" xfId="53" applyNumberFormat="1" applyFont="1" applyFill="1" applyBorder="1" applyAlignment="1">
      <alignment horizontal="left" vertical="top" wrapText="1"/>
      <protection/>
    </xf>
    <xf numFmtId="0" fontId="0" fillId="0" borderId="24" xfId="0" applyFont="1" applyBorder="1" applyAlignment="1">
      <alignment wrapText="1"/>
    </xf>
    <xf numFmtId="2" fontId="0" fillId="0" borderId="15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37" xfId="0" applyFont="1" applyBorder="1" applyAlignment="1">
      <alignment/>
    </xf>
    <xf numFmtId="0" fontId="14" fillId="0" borderId="55" xfId="53" applyNumberFormat="1" applyFont="1" applyFill="1" applyBorder="1" applyAlignment="1">
      <alignment horizontal="left" vertical="top" wrapText="1"/>
      <protection/>
    </xf>
    <xf numFmtId="0" fontId="8" fillId="0" borderId="33" xfId="0" applyFont="1" applyBorder="1" applyAlignment="1">
      <alignment/>
    </xf>
    <xf numFmtId="0" fontId="8" fillId="0" borderId="36" xfId="0" applyFont="1" applyBorder="1" applyAlignment="1">
      <alignment/>
    </xf>
    <xf numFmtId="0" fontId="5" fillId="0" borderId="56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right" vertical="center" wrapText="1"/>
    </xf>
    <xf numFmtId="180" fontId="0" fillId="0" borderId="58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2" fontId="0" fillId="0" borderId="58" xfId="0" applyNumberFormat="1" applyFont="1" applyBorder="1" applyAlignment="1">
      <alignment/>
    </xf>
    <xf numFmtId="2" fontId="0" fillId="0" borderId="58" xfId="0" applyNumberFormat="1" applyFont="1" applyBorder="1" applyAlignment="1">
      <alignment horizontal="right" vertical="center" wrapText="1"/>
    </xf>
    <xf numFmtId="180" fontId="0" fillId="0" borderId="18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wrapText="1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right" wrapText="1"/>
    </xf>
    <xf numFmtId="0" fontId="0" fillId="0" borderId="43" xfId="0" applyFont="1" applyBorder="1" applyAlignment="1">
      <alignment horizontal="left" wrapText="1"/>
    </xf>
    <xf numFmtId="2" fontId="0" fillId="0" borderId="58" xfId="0" applyNumberFormat="1" applyFont="1" applyBorder="1" applyAlignment="1">
      <alignment horizontal="right" wrapText="1"/>
    </xf>
    <xf numFmtId="180" fontId="0" fillId="0" borderId="6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2" fontId="0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/>
    </xf>
    <xf numFmtId="2" fontId="0" fillId="0" borderId="28" xfId="0" applyNumberFormat="1" applyFont="1" applyBorder="1" applyAlignment="1">
      <alignment horizontal="right" vertical="center" wrapText="1"/>
    </xf>
    <xf numFmtId="49" fontId="34" fillId="0" borderId="29" xfId="0" applyNumberFormat="1" applyFont="1" applyBorder="1" applyAlignment="1">
      <alignment horizontal="center" vertical="center"/>
    </xf>
    <xf numFmtId="0" fontId="34" fillId="0" borderId="19" xfId="0" applyNumberFormat="1" applyFont="1" applyBorder="1" applyAlignment="1">
      <alignment horizontal="left" vertical="center" wrapText="1"/>
    </xf>
    <xf numFmtId="2" fontId="13" fillId="0" borderId="27" xfId="0" applyNumberFormat="1" applyFont="1" applyBorder="1" applyAlignment="1">
      <alignment/>
    </xf>
    <xf numFmtId="2" fontId="13" fillId="0" borderId="27" xfId="0" applyNumberFormat="1" applyFont="1" applyBorder="1" applyAlignment="1">
      <alignment horizontal="right" vertical="center" wrapText="1"/>
    </xf>
    <xf numFmtId="2" fontId="13" fillId="0" borderId="61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49" fontId="1" fillId="0" borderId="58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2" fontId="0" fillId="0" borderId="18" xfId="0" applyNumberFormat="1" applyFont="1" applyBorder="1" applyAlignment="1">
      <alignment horizontal="right"/>
    </xf>
    <xf numFmtId="0" fontId="35" fillId="0" borderId="18" xfId="0" applyFont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center"/>
    </xf>
    <xf numFmtId="0" fontId="6" fillId="0" borderId="12" xfId="0" applyNumberFormat="1" applyFont="1" applyBorder="1" applyAlignment="1">
      <alignment horizontal="left" wrapText="1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2" fontId="0" fillId="0" borderId="43" xfId="0" applyNumberFormat="1" applyFont="1" applyBorder="1" applyAlignment="1">
      <alignment/>
    </xf>
    <xf numFmtId="0" fontId="1" fillId="0" borderId="28" xfId="0" applyFont="1" applyBorder="1" applyAlignment="1">
      <alignment wrapText="1"/>
    </xf>
    <xf numFmtId="2" fontId="0" fillId="0" borderId="44" xfId="0" applyNumberFormat="1" applyFont="1" applyBorder="1" applyAlignment="1">
      <alignment/>
    </xf>
    <xf numFmtId="2" fontId="0" fillId="0" borderId="28" xfId="0" applyNumberFormat="1" applyFont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2" fontId="13" fillId="0" borderId="27" xfId="0" applyNumberFormat="1" applyFont="1" applyFill="1" applyBorder="1" applyAlignment="1">
      <alignment/>
    </xf>
    <xf numFmtId="2" fontId="13" fillId="0" borderId="27" xfId="0" applyNumberFormat="1" applyFont="1" applyBorder="1" applyAlignment="1">
      <alignment horizontal="right" wrapText="1"/>
    </xf>
    <xf numFmtId="2" fontId="13" fillId="0" borderId="61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2" fontId="13" fillId="0" borderId="29" xfId="0" applyNumberFormat="1" applyFont="1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J14" sqref="J14"/>
    </sheetView>
  </sheetViews>
  <sheetFormatPr defaultColWidth="9.140625" defaultRowHeight="12.75"/>
  <cols>
    <col min="1" max="1" width="11.7109375" style="164" customWidth="1"/>
    <col min="2" max="2" width="47.57421875" style="164" customWidth="1"/>
    <col min="3" max="3" width="11.00390625" style="164" customWidth="1"/>
    <col min="4" max="4" width="9.8515625" style="164" customWidth="1"/>
    <col min="5" max="5" width="10.140625" style="164" customWidth="1"/>
    <col min="6" max="6" width="7.7109375" style="164" customWidth="1"/>
    <col min="7" max="7" width="7.28125" style="164" customWidth="1"/>
    <col min="8" max="8" width="9.140625" style="164" customWidth="1"/>
    <col min="9" max="10" width="9.57421875" style="164" bestFit="1" customWidth="1"/>
    <col min="11" max="16384" width="9.140625" style="164" customWidth="1"/>
  </cols>
  <sheetData>
    <row r="1" spans="2:7" ht="12.75">
      <c r="B1" s="21"/>
      <c r="C1" s="165"/>
      <c r="D1" s="165"/>
      <c r="E1" s="21" t="s">
        <v>131</v>
      </c>
      <c r="F1" s="21"/>
      <c r="G1" s="21"/>
    </row>
    <row r="2" spans="2:7" ht="12.75">
      <c r="B2" s="166"/>
      <c r="C2" s="166"/>
      <c r="D2" s="166"/>
      <c r="E2" s="166"/>
      <c r="F2" s="166"/>
      <c r="G2" s="166"/>
    </row>
    <row r="3" spans="2:7" ht="9" customHeight="1">
      <c r="B3" s="167"/>
      <c r="C3" s="167"/>
      <c r="D3" s="167"/>
      <c r="E3" s="167"/>
      <c r="F3" s="167"/>
      <c r="G3" s="167"/>
    </row>
    <row r="4" spans="1:7" ht="12.75">
      <c r="A4" s="162" t="s">
        <v>134</v>
      </c>
      <c r="B4" s="162"/>
      <c r="C4" s="162"/>
      <c r="D4" s="162"/>
      <c r="E4" s="162"/>
      <c r="F4" s="162"/>
      <c r="G4" s="162"/>
    </row>
    <row r="5" spans="1:7" ht="12.75" customHeight="1">
      <c r="A5" s="163" t="s">
        <v>133</v>
      </c>
      <c r="B5" s="163"/>
      <c r="C5" s="163"/>
      <c r="D5" s="163"/>
      <c r="E5" s="163"/>
      <c r="F5" s="163"/>
      <c r="G5" s="163"/>
    </row>
    <row r="6" ht="8.25" customHeight="1"/>
    <row r="7" spans="5:7" ht="11.25" customHeight="1" thickBot="1">
      <c r="E7" s="168" t="s">
        <v>0</v>
      </c>
      <c r="F7" s="168"/>
      <c r="G7" s="168"/>
    </row>
    <row r="8" spans="1:7" ht="12.75">
      <c r="A8" s="169" t="s">
        <v>1</v>
      </c>
      <c r="B8" s="169" t="s">
        <v>2</v>
      </c>
      <c r="C8" s="169" t="s">
        <v>92</v>
      </c>
      <c r="D8" s="169" t="s">
        <v>94</v>
      </c>
      <c r="E8" s="170" t="s">
        <v>3</v>
      </c>
      <c r="F8" s="169" t="s">
        <v>93</v>
      </c>
      <c r="G8" s="171" t="s">
        <v>95</v>
      </c>
    </row>
    <row r="9" spans="1:7" ht="12.75">
      <c r="A9" s="172"/>
      <c r="B9" s="172"/>
      <c r="C9" s="172"/>
      <c r="D9" s="172"/>
      <c r="E9" s="173"/>
      <c r="F9" s="172"/>
      <c r="G9" s="174"/>
    </row>
    <row r="10" spans="1:10" ht="30.75" customHeight="1" thickBot="1">
      <c r="A10" s="172"/>
      <c r="B10" s="175"/>
      <c r="C10" s="175"/>
      <c r="D10" s="175"/>
      <c r="E10" s="176"/>
      <c r="F10" s="175"/>
      <c r="G10" s="177"/>
      <c r="I10" s="178"/>
      <c r="J10" s="178"/>
    </row>
    <row r="11" spans="1:10" ht="16.5" customHeight="1" thickBot="1">
      <c r="A11" s="179" t="s">
        <v>4</v>
      </c>
      <c r="B11" s="180" t="s">
        <v>5</v>
      </c>
      <c r="C11" s="181">
        <f>C16+C17+C18+C19+C20+C21+C22+C23+C24+C25+C26+C27+C28+C14+C12+C15+C13</f>
        <v>201615</v>
      </c>
      <c r="D11" s="182">
        <f>D16+D17+D18+D19+D20+D21+D22+D23+D24+D25+D26+D27+D28+D14+D12+D15+D13</f>
        <v>151211.25</v>
      </c>
      <c r="E11" s="182">
        <f>E16+E17+E18+E19+E20+E21+E22+E23+E24+E25+E26+E27+E28+E14+E12+E15+E13</f>
        <v>156591.48799999998</v>
      </c>
      <c r="F11" s="183">
        <f>E11/D11*100</f>
        <v>103.55809372649189</v>
      </c>
      <c r="G11" s="183">
        <f>E11/C11*100</f>
        <v>77.66857029486893</v>
      </c>
      <c r="J11" s="178"/>
    </row>
    <row r="12" spans="1:7" ht="13.5" customHeight="1">
      <c r="A12" s="184" t="s">
        <v>6</v>
      </c>
      <c r="B12" s="185" t="s">
        <v>7</v>
      </c>
      <c r="C12" s="186">
        <v>148413</v>
      </c>
      <c r="D12" s="186">
        <f>C12/12*9</f>
        <v>111309.75</v>
      </c>
      <c r="E12" s="186">
        <v>115381.92</v>
      </c>
      <c r="F12" s="187">
        <f aca="true" t="shared" si="0" ref="F12:F42">E12/D12*100</f>
        <v>103.65841267274429</v>
      </c>
      <c r="G12" s="187">
        <f aca="true" t="shared" si="1" ref="G12:G42">E12/C12*100</f>
        <v>77.74380950455823</v>
      </c>
    </row>
    <row r="13" spans="1:7" ht="40.5" customHeight="1">
      <c r="A13" s="188" t="s">
        <v>119</v>
      </c>
      <c r="B13" s="189" t="s">
        <v>120</v>
      </c>
      <c r="C13" s="190">
        <v>6530</v>
      </c>
      <c r="D13" s="186">
        <f aca="true" t="shared" si="2" ref="D13:D28">C13/12*9</f>
        <v>4897.5</v>
      </c>
      <c r="E13" s="190">
        <v>5542.86</v>
      </c>
      <c r="F13" s="191">
        <f t="shared" si="0"/>
        <v>113.17733537519142</v>
      </c>
      <c r="G13" s="191">
        <f t="shared" si="1"/>
        <v>84.88300153139356</v>
      </c>
    </row>
    <row r="14" spans="1:7" ht="29.25" customHeight="1">
      <c r="A14" s="188" t="s">
        <v>116</v>
      </c>
      <c r="B14" s="192" t="s">
        <v>115</v>
      </c>
      <c r="C14" s="186">
        <v>918</v>
      </c>
      <c r="D14" s="186">
        <f t="shared" si="2"/>
        <v>688.5</v>
      </c>
      <c r="E14" s="186">
        <v>812.29</v>
      </c>
      <c r="F14" s="193">
        <f t="shared" si="0"/>
        <v>117.97966594045025</v>
      </c>
      <c r="G14" s="193">
        <f t="shared" si="1"/>
        <v>88.48474945533769</v>
      </c>
    </row>
    <row r="15" spans="1:10" ht="39" customHeight="1">
      <c r="A15" s="194" t="s">
        <v>117</v>
      </c>
      <c r="B15" s="195" t="s">
        <v>118</v>
      </c>
      <c r="C15" s="196">
        <v>614</v>
      </c>
      <c r="D15" s="186">
        <f t="shared" si="2"/>
        <v>460.5</v>
      </c>
      <c r="E15" s="197">
        <v>233.29</v>
      </c>
      <c r="F15" s="191">
        <f t="shared" si="0"/>
        <v>50.66015200868621</v>
      </c>
      <c r="G15" s="191">
        <f t="shared" si="1"/>
        <v>37.995114006514655</v>
      </c>
      <c r="J15" s="178"/>
    </row>
    <row r="16" spans="1:7" ht="24.75" customHeight="1">
      <c r="A16" s="198" t="s">
        <v>8</v>
      </c>
      <c r="B16" s="199" t="s">
        <v>9</v>
      </c>
      <c r="C16" s="196">
        <v>4650</v>
      </c>
      <c r="D16" s="186">
        <f t="shared" si="2"/>
        <v>3487.5</v>
      </c>
      <c r="E16" s="197">
        <v>3226.96</v>
      </c>
      <c r="F16" s="191">
        <f t="shared" si="0"/>
        <v>92.52931899641578</v>
      </c>
      <c r="G16" s="191">
        <f t="shared" si="1"/>
        <v>69.39698924731182</v>
      </c>
    </row>
    <row r="17" spans="1:7" ht="15" customHeight="1">
      <c r="A17" s="200" t="s">
        <v>10</v>
      </c>
      <c r="B17" s="201" t="s">
        <v>11</v>
      </c>
      <c r="C17" s="196">
        <v>0</v>
      </c>
      <c r="D17" s="186">
        <f t="shared" si="2"/>
        <v>0</v>
      </c>
      <c r="E17" s="196">
        <v>38.45</v>
      </c>
      <c r="F17" s="202">
        <v>0</v>
      </c>
      <c r="G17" s="202">
        <v>0</v>
      </c>
    </row>
    <row r="18" spans="1:7" ht="18" customHeight="1">
      <c r="A18" s="200" t="s">
        <v>12</v>
      </c>
      <c r="B18" s="201" t="s">
        <v>13</v>
      </c>
      <c r="C18" s="196">
        <v>3441</v>
      </c>
      <c r="D18" s="186">
        <f t="shared" si="2"/>
        <v>2580.75</v>
      </c>
      <c r="E18" s="196">
        <v>187.15</v>
      </c>
      <c r="F18" s="202">
        <f t="shared" si="0"/>
        <v>7.251767896929187</v>
      </c>
      <c r="G18" s="202">
        <f t="shared" si="1"/>
        <v>5.43882592269689</v>
      </c>
    </row>
    <row r="19" spans="1:7" ht="12.75">
      <c r="A19" s="198" t="s">
        <v>14</v>
      </c>
      <c r="B19" s="39" t="s">
        <v>15</v>
      </c>
      <c r="C19" s="196">
        <f>25591</f>
        <v>25591</v>
      </c>
      <c r="D19" s="186">
        <f t="shared" si="2"/>
        <v>19193.25</v>
      </c>
      <c r="E19" s="196">
        <v>20104.07</v>
      </c>
      <c r="F19" s="202">
        <f t="shared" si="0"/>
        <v>104.74552251442563</v>
      </c>
      <c r="G19" s="202">
        <f t="shared" si="1"/>
        <v>78.55914188581923</v>
      </c>
    </row>
    <row r="20" spans="1:7" ht="12.75">
      <c r="A20" s="198" t="s">
        <v>16</v>
      </c>
      <c r="B20" s="39" t="s">
        <v>17</v>
      </c>
      <c r="C20" s="196">
        <v>1335</v>
      </c>
      <c r="D20" s="186">
        <f t="shared" si="2"/>
        <v>1001.25</v>
      </c>
      <c r="E20" s="196">
        <v>1314.89</v>
      </c>
      <c r="F20" s="202">
        <f t="shared" si="0"/>
        <v>131.32484394506866</v>
      </c>
      <c r="G20" s="202">
        <f t="shared" si="1"/>
        <v>98.4936329588015</v>
      </c>
    </row>
    <row r="21" spans="1:7" ht="25.5">
      <c r="A21" s="198" t="s">
        <v>18</v>
      </c>
      <c r="B21" s="201" t="s">
        <v>96</v>
      </c>
      <c r="C21" s="196">
        <v>0</v>
      </c>
      <c r="D21" s="186">
        <f t="shared" si="2"/>
        <v>0</v>
      </c>
      <c r="E21" s="196">
        <f>-20.592</f>
        <v>-20.592</v>
      </c>
      <c r="F21" s="191">
        <v>0</v>
      </c>
      <c r="G21" s="191">
        <v>0</v>
      </c>
    </row>
    <row r="22" spans="1:7" ht="24" customHeight="1">
      <c r="A22" s="203" t="s">
        <v>19</v>
      </c>
      <c r="B22" s="199" t="s">
        <v>97</v>
      </c>
      <c r="C22" s="196">
        <v>7987</v>
      </c>
      <c r="D22" s="186">
        <f t="shared" si="2"/>
        <v>5990.25</v>
      </c>
      <c r="E22" s="196">
        <v>4491.31</v>
      </c>
      <c r="F22" s="191">
        <f t="shared" si="0"/>
        <v>74.97700429865198</v>
      </c>
      <c r="G22" s="191">
        <f t="shared" si="1"/>
        <v>56.232753223988986</v>
      </c>
    </row>
    <row r="23" spans="1:7" ht="15" customHeight="1">
      <c r="A23" s="203" t="s">
        <v>20</v>
      </c>
      <c r="B23" s="204" t="s">
        <v>21</v>
      </c>
      <c r="C23" s="196">
        <v>214</v>
      </c>
      <c r="D23" s="186">
        <f t="shared" si="2"/>
        <v>160.5</v>
      </c>
      <c r="E23" s="196">
        <v>121.7</v>
      </c>
      <c r="F23" s="202">
        <f t="shared" si="0"/>
        <v>75.82554517133957</v>
      </c>
      <c r="G23" s="202">
        <f t="shared" si="1"/>
        <v>56.86915887850468</v>
      </c>
    </row>
    <row r="24" spans="1:7" ht="25.5">
      <c r="A24" s="205" t="s">
        <v>22</v>
      </c>
      <c r="B24" s="206" t="s">
        <v>23</v>
      </c>
      <c r="C24" s="196">
        <v>227</v>
      </c>
      <c r="D24" s="186">
        <f t="shared" si="2"/>
        <v>170.25</v>
      </c>
      <c r="E24" s="196">
        <v>338.13</v>
      </c>
      <c r="F24" s="191">
        <f t="shared" si="0"/>
        <v>198.6079295154185</v>
      </c>
      <c r="G24" s="191">
        <f t="shared" si="1"/>
        <v>148.95594713656388</v>
      </c>
    </row>
    <row r="25" spans="1:7" ht="25.5">
      <c r="A25" s="205" t="s">
        <v>24</v>
      </c>
      <c r="B25" s="207" t="s">
        <v>25</v>
      </c>
      <c r="C25" s="196">
        <f>1450</f>
        <v>1450</v>
      </c>
      <c r="D25" s="186">
        <f t="shared" si="2"/>
        <v>1087.5</v>
      </c>
      <c r="E25" s="196">
        <f>4092.36</f>
        <v>4092.36</v>
      </c>
      <c r="F25" s="191">
        <f t="shared" si="0"/>
        <v>376.3089655172414</v>
      </c>
      <c r="G25" s="191">
        <f t="shared" si="1"/>
        <v>282.23172413793105</v>
      </c>
    </row>
    <row r="26" spans="1:7" ht="12.75">
      <c r="A26" s="208" t="s">
        <v>26</v>
      </c>
      <c r="B26" s="207" t="s">
        <v>27</v>
      </c>
      <c r="C26" s="196">
        <v>0</v>
      </c>
      <c r="D26" s="186">
        <f t="shared" si="2"/>
        <v>0</v>
      </c>
      <c r="E26" s="196">
        <v>0</v>
      </c>
      <c r="F26" s="202">
        <v>0</v>
      </c>
      <c r="G26" s="202">
        <v>0</v>
      </c>
    </row>
    <row r="27" spans="1:7" ht="15.75" customHeight="1">
      <c r="A27" s="205" t="s">
        <v>28</v>
      </c>
      <c r="B27" s="207" t="s">
        <v>29</v>
      </c>
      <c r="C27" s="196">
        <v>245</v>
      </c>
      <c r="D27" s="186">
        <f t="shared" si="2"/>
        <v>183.75</v>
      </c>
      <c r="E27" s="196">
        <v>726.7</v>
      </c>
      <c r="F27" s="202">
        <f t="shared" si="0"/>
        <v>395.4829931972789</v>
      </c>
      <c r="G27" s="202">
        <f t="shared" si="1"/>
        <v>296.6122448979592</v>
      </c>
    </row>
    <row r="28" spans="1:7" ht="13.5" thickBot="1">
      <c r="A28" s="208" t="s">
        <v>30</v>
      </c>
      <c r="B28" s="40" t="s">
        <v>31</v>
      </c>
      <c r="C28" s="209">
        <v>0</v>
      </c>
      <c r="D28" s="186">
        <f t="shared" si="2"/>
        <v>0</v>
      </c>
      <c r="E28" s="209">
        <v>0</v>
      </c>
      <c r="F28" s="210">
        <v>0</v>
      </c>
      <c r="G28" s="210">
        <v>0</v>
      </c>
    </row>
    <row r="29" spans="1:9" s="216" customFormat="1" ht="15" customHeight="1" thickBot="1">
      <c r="A29" s="211" t="s">
        <v>32</v>
      </c>
      <c r="B29" s="212" t="s">
        <v>33</v>
      </c>
      <c r="C29" s="213">
        <f>C30</f>
        <v>247424.9</v>
      </c>
      <c r="D29" s="213">
        <f>D30</f>
        <v>185568.675</v>
      </c>
      <c r="E29" s="213">
        <f>E30+E40</f>
        <v>163028.15</v>
      </c>
      <c r="F29" s="214">
        <f t="shared" si="0"/>
        <v>87.85327049406372</v>
      </c>
      <c r="G29" s="215">
        <f t="shared" si="1"/>
        <v>65.88995287054779</v>
      </c>
      <c r="I29" s="217"/>
    </row>
    <row r="30" spans="1:9" ht="28.5" customHeight="1">
      <c r="A30" s="218" t="s">
        <v>34</v>
      </c>
      <c r="B30" s="219" t="s">
        <v>35</v>
      </c>
      <c r="C30" s="186">
        <f>C31+C33+C36+C37+C38+C39+C40+C41</f>
        <v>247424.9</v>
      </c>
      <c r="D30" s="186">
        <f>D31+D33+D36+D37+D38+D39+D40+D41</f>
        <v>185568.675</v>
      </c>
      <c r="E30" s="186">
        <f>E31+E33+E36+E37+E38+E39</f>
        <v>164658.1</v>
      </c>
      <c r="F30" s="193">
        <f t="shared" si="0"/>
        <v>88.73162455894025</v>
      </c>
      <c r="G30" s="193">
        <f t="shared" si="1"/>
        <v>66.54871841920519</v>
      </c>
      <c r="I30" s="178"/>
    </row>
    <row r="31" spans="1:7" ht="28.5">
      <c r="A31" s="220" t="s">
        <v>36</v>
      </c>
      <c r="B31" s="221" t="s">
        <v>98</v>
      </c>
      <c r="C31" s="196">
        <f>1750</f>
        <v>1750</v>
      </c>
      <c r="D31" s="196">
        <f>C31/12*9</f>
        <v>1312.5</v>
      </c>
      <c r="E31" s="196">
        <v>876</v>
      </c>
      <c r="F31" s="222">
        <f>F32</f>
        <v>66.74285714285715</v>
      </c>
      <c r="G31" s="222">
        <f>G32</f>
        <v>50.05714285714286</v>
      </c>
    </row>
    <row r="32" spans="1:7" ht="14.25">
      <c r="A32" s="220" t="s">
        <v>100</v>
      </c>
      <c r="B32" s="223" t="s">
        <v>99</v>
      </c>
      <c r="C32" s="196">
        <v>1750</v>
      </c>
      <c r="D32" s="196">
        <f aca="true" t="shared" si="3" ref="D32:D41">C32/12*9</f>
        <v>1312.5</v>
      </c>
      <c r="E32" s="196">
        <v>876</v>
      </c>
      <c r="F32" s="191">
        <f t="shared" si="0"/>
        <v>66.74285714285715</v>
      </c>
      <c r="G32" s="191">
        <f t="shared" si="1"/>
        <v>50.05714285714286</v>
      </c>
    </row>
    <row r="33" spans="1:7" ht="29.25" customHeight="1">
      <c r="A33" s="224" t="s">
        <v>37</v>
      </c>
      <c r="B33" s="207" t="s">
        <v>101</v>
      </c>
      <c r="C33" s="196">
        <v>48527.7</v>
      </c>
      <c r="D33" s="196">
        <f t="shared" si="3"/>
        <v>36395.775</v>
      </c>
      <c r="E33" s="196">
        <v>37690.9</v>
      </c>
      <c r="F33" s="191">
        <f t="shared" si="0"/>
        <v>103.55844874851545</v>
      </c>
      <c r="G33" s="191">
        <f t="shared" si="1"/>
        <v>77.6688365613866</v>
      </c>
    </row>
    <row r="34" spans="1:7" ht="33.75">
      <c r="A34" s="224" t="s">
        <v>102</v>
      </c>
      <c r="B34" s="225" t="s">
        <v>103</v>
      </c>
      <c r="C34" s="196">
        <v>0</v>
      </c>
      <c r="D34" s="196">
        <f t="shared" si="3"/>
        <v>0</v>
      </c>
      <c r="E34" s="196">
        <v>0</v>
      </c>
      <c r="F34" s="191">
        <v>0</v>
      </c>
      <c r="G34" s="191">
        <v>0</v>
      </c>
    </row>
    <row r="35" spans="1:7" ht="12.75" customHeight="1" hidden="1">
      <c r="A35" s="205"/>
      <c r="B35" s="3"/>
      <c r="C35" s="196"/>
      <c r="D35" s="196">
        <f t="shared" si="3"/>
        <v>0</v>
      </c>
      <c r="E35" s="196"/>
      <c r="F35" s="191" t="e">
        <f t="shared" si="0"/>
        <v>#DIV/0!</v>
      </c>
      <c r="G35" s="191" t="e">
        <f t="shared" si="1"/>
        <v>#DIV/0!</v>
      </c>
    </row>
    <row r="36" spans="1:7" ht="17.25" customHeight="1">
      <c r="A36" s="220" t="s">
        <v>38</v>
      </c>
      <c r="B36" s="3" t="s">
        <v>39</v>
      </c>
      <c r="C36" s="196">
        <v>166192.3</v>
      </c>
      <c r="D36" s="196">
        <f t="shared" si="3"/>
        <v>124644.22499999999</v>
      </c>
      <c r="E36" s="196">
        <v>125393.55</v>
      </c>
      <c r="F36" s="191">
        <f t="shared" si="0"/>
        <v>100.6011710530512</v>
      </c>
      <c r="G36" s="191">
        <f t="shared" si="1"/>
        <v>75.4508782897884</v>
      </c>
    </row>
    <row r="37" spans="1:7" ht="15" customHeight="1">
      <c r="A37" s="226" t="s">
        <v>40</v>
      </c>
      <c r="B37" s="227" t="s">
        <v>41</v>
      </c>
      <c r="C37" s="196">
        <v>30954.9</v>
      </c>
      <c r="D37" s="196">
        <f t="shared" si="3"/>
        <v>23216.175000000003</v>
      </c>
      <c r="E37" s="196">
        <v>697.65</v>
      </c>
      <c r="F37" s="191">
        <f t="shared" si="0"/>
        <v>3.0050169763106966</v>
      </c>
      <c r="G37" s="191">
        <f t="shared" si="1"/>
        <v>2.2537627322330227</v>
      </c>
    </row>
    <row r="38" spans="1:7" ht="24.75" customHeight="1">
      <c r="A38" s="228" t="s">
        <v>42</v>
      </c>
      <c r="B38" s="229" t="s">
        <v>104</v>
      </c>
      <c r="C38" s="196">
        <v>0</v>
      </c>
      <c r="D38" s="196">
        <f t="shared" si="3"/>
        <v>0</v>
      </c>
      <c r="E38" s="196">
        <v>0</v>
      </c>
      <c r="F38" s="191">
        <v>0</v>
      </c>
      <c r="G38" s="191">
        <v>0</v>
      </c>
    </row>
    <row r="39" spans="1:7" ht="26.25" customHeight="1">
      <c r="A39" s="224" t="s">
        <v>42</v>
      </c>
      <c r="B39" s="230" t="s">
        <v>43</v>
      </c>
      <c r="C39" s="231">
        <v>0</v>
      </c>
      <c r="D39" s="196">
        <f t="shared" si="3"/>
        <v>0</v>
      </c>
      <c r="E39" s="196">
        <v>0</v>
      </c>
      <c r="F39" s="191">
        <v>0</v>
      </c>
      <c r="G39" s="191">
        <v>0</v>
      </c>
    </row>
    <row r="40" spans="1:7" ht="53.25" customHeight="1" thickBot="1">
      <c r="A40" s="228" t="s">
        <v>105</v>
      </c>
      <c r="B40" s="232" t="s">
        <v>106</v>
      </c>
      <c r="C40" s="233">
        <v>0</v>
      </c>
      <c r="D40" s="196">
        <f t="shared" si="3"/>
        <v>0</v>
      </c>
      <c r="E40" s="209">
        <f>-1629.95</f>
        <v>-1629.95</v>
      </c>
      <c r="F40" s="234">
        <v>0</v>
      </c>
      <c r="G40" s="234">
        <v>0</v>
      </c>
    </row>
    <row r="41" spans="1:7" ht="27" customHeight="1" thickBot="1">
      <c r="A41" s="235" t="s">
        <v>44</v>
      </c>
      <c r="B41" s="236" t="s">
        <v>45</v>
      </c>
      <c r="C41" s="213">
        <v>0</v>
      </c>
      <c r="D41" s="196">
        <f t="shared" si="3"/>
        <v>0</v>
      </c>
      <c r="E41" s="237">
        <v>0</v>
      </c>
      <c r="F41" s="238">
        <v>0</v>
      </c>
      <c r="G41" s="239">
        <v>0</v>
      </c>
    </row>
    <row r="42" spans="1:10" ht="18" customHeight="1" thickBot="1">
      <c r="A42" s="240" t="s">
        <v>46</v>
      </c>
      <c r="B42" s="241"/>
      <c r="C42" s="242">
        <f>C30+C11</f>
        <v>449039.9</v>
      </c>
      <c r="D42" s="213">
        <f>D30+D11</f>
        <v>336779.925</v>
      </c>
      <c r="E42" s="213">
        <f>E29+E11</f>
        <v>319619.638</v>
      </c>
      <c r="F42" s="238">
        <f t="shared" si="0"/>
        <v>94.90459919782927</v>
      </c>
      <c r="G42" s="239">
        <f t="shared" si="1"/>
        <v>71.17844939837194</v>
      </c>
      <c r="I42" s="178"/>
      <c r="J42" s="178"/>
    </row>
    <row r="43" ht="10.5" customHeight="1">
      <c r="A43" s="243"/>
    </row>
    <row r="44" ht="12.75" hidden="1"/>
    <row r="45" spans="1:2" ht="14.25" customHeight="1">
      <c r="A45" s="157" t="s">
        <v>121</v>
      </c>
      <c r="B45" s="157"/>
    </row>
    <row r="46" spans="1:2" ht="12.75">
      <c r="A46" s="157"/>
      <c r="B46" s="157"/>
    </row>
    <row r="47" spans="1:7" ht="12.75">
      <c r="A47" s="157"/>
      <c r="B47" s="157"/>
      <c r="E47" s="158" t="s">
        <v>122</v>
      </c>
      <c r="F47" s="158"/>
      <c r="G47" s="158"/>
    </row>
    <row r="51" ht="12.75">
      <c r="E51" s="178"/>
    </row>
  </sheetData>
  <sheetProtection/>
  <mergeCells count="14">
    <mergeCell ref="A42:B42"/>
    <mergeCell ref="F8:F10"/>
    <mergeCell ref="G8:G10"/>
    <mergeCell ref="A8:A10"/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.8515625" style="0" customWidth="1"/>
    <col min="2" max="2" width="52.0039062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6.421875" style="0" customWidth="1"/>
  </cols>
  <sheetData>
    <row r="1" spans="2:7" ht="11.25" customHeight="1">
      <c r="B1" s="25"/>
      <c r="C1" s="160" t="s">
        <v>130</v>
      </c>
      <c r="D1" s="160"/>
      <c r="E1" s="160"/>
      <c r="F1" s="160"/>
      <c r="G1" s="160"/>
    </row>
    <row r="2" spans="2:7" ht="11.25" customHeight="1">
      <c r="B2" s="161"/>
      <c r="C2" s="161"/>
      <c r="D2" s="161"/>
      <c r="E2" s="161"/>
      <c r="F2" s="161"/>
      <c r="G2" s="161"/>
    </row>
    <row r="3" spans="1:7" ht="12.75">
      <c r="A3" s="162" t="s">
        <v>47</v>
      </c>
      <c r="B3" s="162"/>
      <c r="C3" s="162"/>
      <c r="D3" s="162"/>
      <c r="E3" s="162"/>
      <c r="F3" s="162"/>
      <c r="G3" s="162"/>
    </row>
    <row r="4" spans="1:7" ht="12.75">
      <c r="A4" s="163" t="s">
        <v>132</v>
      </c>
      <c r="B4" s="163"/>
      <c r="C4" s="163"/>
      <c r="D4" s="163"/>
      <c r="E4" s="163"/>
      <c r="F4" s="163"/>
      <c r="G4" s="163"/>
    </row>
    <row r="5" spans="5:7" ht="12.75" customHeight="1" thickBot="1">
      <c r="E5" s="156" t="s">
        <v>48</v>
      </c>
      <c r="F5" s="156"/>
      <c r="G5" s="156"/>
    </row>
    <row r="6" spans="1:7" s="8" customFormat="1" ht="57" customHeight="1" thickBot="1">
      <c r="A6" s="4" t="s">
        <v>49</v>
      </c>
      <c r="B6" s="1" t="s">
        <v>50</v>
      </c>
      <c r="C6" s="5" t="s">
        <v>90</v>
      </c>
      <c r="D6" s="6" t="s">
        <v>51</v>
      </c>
      <c r="E6" s="5" t="s">
        <v>52</v>
      </c>
      <c r="F6" s="5" t="s">
        <v>53</v>
      </c>
      <c r="G6" s="7" t="s">
        <v>91</v>
      </c>
    </row>
    <row r="7" spans="1:7" ht="12" customHeight="1" thickBot="1">
      <c r="A7" s="9">
        <v>100</v>
      </c>
      <c r="B7" s="17" t="s">
        <v>54</v>
      </c>
      <c r="C7" s="95">
        <f>SUM(C8:C15)</f>
        <v>46113</v>
      </c>
      <c r="D7" s="96"/>
      <c r="E7" s="95">
        <f>SUM(E8:E15)</f>
        <v>32803</v>
      </c>
      <c r="F7" s="96"/>
      <c r="G7" s="97">
        <f aca="true" t="shared" si="0" ref="G7:G18">E7/C7*100</f>
        <v>71.13612213475594</v>
      </c>
    </row>
    <row r="8" spans="1:7" s="11" customFormat="1" ht="12.75" customHeight="1">
      <c r="A8" s="18">
        <v>102</v>
      </c>
      <c r="B8" s="10" t="s">
        <v>88</v>
      </c>
      <c r="C8" s="143">
        <v>1278</v>
      </c>
      <c r="D8" s="98"/>
      <c r="E8" s="143">
        <v>951</v>
      </c>
      <c r="F8" s="98"/>
      <c r="G8" s="143">
        <f t="shared" si="0"/>
        <v>74.4131455399061</v>
      </c>
    </row>
    <row r="9" spans="1:7" ht="23.25" customHeight="1">
      <c r="A9" s="19">
        <v>103</v>
      </c>
      <c r="B9" s="137" t="s">
        <v>55</v>
      </c>
      <c r="C9" s="99">
        <v>1530</v>
      </c>
      <c r="D9" s="100"/>
      <c r="E9" s="99">
        <v>962</v>
      </c>
      <c r="F9" s="100"/>
      <c r="G9" s="101">
        <f t="shared" si="0"/>
        <v>62.87581699346405</v>
      </c>
    </row>
    <row r="10" spans="1:7" ht="24" customHeight="1">
      <c r="A10" s="19">
        <v>104</v>
      </c>
      <c r="B10" s="137" t="s">
        <v>89</v>
      </c>
      <c r="C10" s="99">
        <v>25829</v>
      </c>
      <c r="D10" s="100"/>
      <c r="E10" s="99">
        <v>18445</v>
      </c>
      <c r="F10" s="100"/>
      <c r="G10" s="101">
        <f t="shared" si="0"/>
        <v>71.41197878353789</v>
      </c>
    </row>
    <row r="11" spans="1:7" ht="24" customHeight="1">
      <c r="A11" s="87">
        <v>105</v>
      </c>
      <c r="B11" s="138" t="s">
        <v>125</v>
      </c>
      <c r="C11" s="102">
        <v>10</v>
      </c>
      <c r="D11" s="103"/>
      <c r="E11" s="102">
        <v>4</v>
      </c>
      <c r="F11" s="103"/>
      <c r="G11" s="104">
        <f t="shared" si="0"/>
        <v>40</v>
      </c>
    </row>
    <row r="12" spans="1:7" ht="45" customHeight="1">
      <c r="A12" s="87">
        <v>106</v>
      </c>
      <c r="B12" s="139" t="s">
        <v>126</v>
      </c>
      <c r="C12" s="102">
        <v>5960</v>
      </c>
      <c r="D12" s="103"/>
      <c r="E12" s="102">
        <v>3744</v>
      </c>
      <c r="F12" s="103"/>
      <c r="G12" s="104">
        <f t="shared" si="0"/>
        <v>62.81879194630873</v>
      </c>
    </row>
    <row r="13" spans="1:7" ht="18" customHeight="1">
      <c r="A13" s="87">
        <v>107</v>
      </c>
      <c r="B13" s="140" t="s">
        <v>127</v>
      </c>
      <c r="C13" s="102">
        <v>1586</v>
      </c>
      <c r="D13" s="103"/>
      <c r="E13" s="102">
        <v>1586</v>
      </c>
      <c r="F13" s="103"/>
      <c r="G13" s="104">
        <f t="shared" si="0"/>
        <v>100</v>
      </c>
    </row>
    <row r="14" spans="1:7" ht="16.5" customHeight="1">
      <c r="A14" s="91">
        <v>113</v>
      </c>
      <c r="B14" s="141" t="s">
        <v>57</v>
      </c>
      <c r="C14" s="99">
        <v>9820</v>
      </c>
      <c r="D14" s="100"/>
      <c r="E14" s="99">
        <v>7111</v>
      </c>
      <c r="F14" s="100"/>
      <c r="G14" s="101">
        <f t="shared" si="0"/>
        <v>72.41344195519348</v>
      </c>
    </row>
    <row r="15" spans="1:7" ht="14.25" customHeight="1" thickBot="1">
      <c r="A15" s="90">
        <v>111</v>
      </c>
      <c r="B15" s="142" t="s">
        <v>128</v>
      </c>
      <c r="C15" s="95">
        <v>100</v>
      </c>
      <c r="D15" s="107"/>
      <c r="E15" s="95">
        <v>0</v>
      </c>
      <c r="F15" s="107"/>
      <c r="G15" s="144">
        <f t="shared" si="0"/>
        <v>0</v>
      </c>
    </row>
    <row r="16" spans="1:7" ht="15" customHeight="1" thickBot="1">
      <c r="A16" s="88">
        <v>200</v>
      </c>
      <c r="B16" s="89" t="s">
        <v>123</v>
      </c>
      <c r="C16" s="108">
        <v>850</v>
      </c>
      <c r="D16" s="109"/>
      <c r="E16" s="108">
        <v>548</v>
      </c>
      <c r="F16" s="109"/>
      <c r="G16" s="97">
        <f t="shared" si="0"/>
        <v>64.47058823529412</v>
      </c>
    </row>
    <row r="17" spans="1:7" ht="15" customHeight="1" thickBot="1">
      <c r="A17" s="88">
        <v>203</v>
      </c>
      <c r="B17" s="89" t="s">
        <v>124</v>
      </c>
      <c r="C17" s="108">
        <v>850</v>
      </c>
      <c r="D17" s="109"/>
      <c r="E17" s="108">
        <v>548</v>
      </c>
      <c r="F17" s="109"/>
      <c r="G17" s="97">
        <f>E17/C17*100</f>
        <v>64.47058823529412</v>
      </c>
    </row>
    <row r="18" spans="1:7" ht="23.25" customHeight="1" thickBot="1">
      <c r="A18" s="14">
        <v>300</v>
      </c>
      <c r="B18" s="15" t="s">
        <v>58</v>
      </c>
      <c r="C18" s="108">
        <f>SUM(C19:C21)</f>
        <v>6567</v>
      </c>
      <c r="D18" s="109"/>
      <c r="E18" s="108">
        <f>SUM(E19:E21)</f>
        <v>4590</v>
      </c>
      <c r="F18" s="109"/>
      <c r="G18" s="97">
        <f t="shared" si="0"/>
        <v>69.8949291914116</v>
      </c>
    </row>
    <row r="19" spans="1:7" ht="37.5" customHeight="1">
      <c r="A19" s="16">
        <v>309</v>
      </c>
      <c r="B19" s="13" t="s">
        <v>107</v>
      </c>
      <c r="C19" s="110">
        <v>5554</v>
      </c>
      <c r="D19" s="111"/>
      <c r="E19" s="110">
        <v>4069</v>
      </c>
      <c r="F19" s="111"/>
      <c r="G19" s="112">
        <f aca="true" t="shared" si="1" ref="G19:G57">E19/C19*100</f>
        <v>73.26251350378105</v>
      </c>
    </row>
    <row r="20" spans="1:7" ht="20.25" customHeight="1">
      <c r="A20" s="12">
        <v>310</v>
      </c>
      <c r="B20" s="13" t="s">
        <v>59</v>
      </c>
      <c r="C20" s="99">
        <v>607</v>
      </c>
      <c r="D20" s="100"/>
      <c r="E20" s="99">
        <v>157</v>
      </c>
      <c r="F20" s="100"/>
      <c r="G20" s="101">
        <f t="shared" si="1"/>
        <v>25.86490939044481</v>
      </c>
    </row>
    <row r="21" spans="1:7" ht="24" customHeight="1" thickBot="1">
      <c r="A21" s="23">
        <v>314</v>
      </c>
      <c r="B21" s="24" t="s">
        <v>108</v>
      </c>
      <c r="C21" s="106">
        <v>406</v>
      </c>
      <c r="D21" s="107"/>
      <c r="E21" s="106">
        <v>364</v>
      </c>
      <c r="F21" s="107"/>
      <c r="G21" s="104">
        <f t="shared" si="1"/>
        <v>89.65517241379311</v>
      </c>
    </row>
    <row r="22" spans="1:7" ht="17.25" customHeight="1" thickBot="1">
      <c r="A22" s="14">
        <v>400</v>
      </c>
      <c r="B22" s="20" t="s">
        <v>60</v>
      </c>
      <c r="C22" s="108">
        <f>SUM(C23:C29)</f>
        <v>56851</v>
      </c>
      <c r="D22" s="109"/>
      <c r="E22" s="108">
        <f>SUM(E23:E29)</f>
        <v>10664</v>
      </c>
      <c r="F22" s="109"/>
      <c r="G22" s="97">
        <f t="shared" si="1"/>
        <v>18.757805491548083</v>
      </c>
    </row>
    <row r="23" spans="1:7" ht="15" customHeight="1">
      <c r="A23" s="47">
        <v>405</v>
      </c>
      <c r="B23" s="74" t="s">
        <v>61</v>
      </c>
      <c r="C23" s="145">
        <v>494</v>
      </c>
      <c r="D23" s="111"/>
      <c r="E23" s="110">
        <v>87</v>
      </c>
      <c r="F23" s="111"/>
      <c r="G23" s="112">
        <f t="shared" si="1"/>
        <v>17.611336032388664</v>
      </c>
    </row>
    <row r="24" spans="1:7" ht="13.5" customHeight="1">
      <c r="A24" s="47">
        <v>406</v>
      </c>
      <c r="B24" s="75" t="s">
        <v>62</v>
      </c>
      <c r="C24" s="110">
        <v>835</v>
      </c>
      <c r="D24" s="111"/>
      <c r="E24" s="110">
        <v>620</v>
      </c>
      <c r="F24" s="111"/>
      <c r="G24" s="101">
        <f t="shared" si="1"/>
        <v>74.25149700598801</v>
      </c>
    </row>
    <row r="25" spans="1:7" ht="12" customHeight="1">
      <c r="A25" s="47">
        <v>407</v>
      </c>
      <c r="B25" s="76" t="s">
        <v>63</v>
      </c>
      <c r="C25" s="110">
        <v>354</v>
      </c>
      <c r="D25" s="111"/>
      <c r="E25" s="110">
        <v>111</v>
      </c>
      <c r="F25" s="111"/>
      <c r="G25" s="101">
        <f t="shared" si="1"/>
        <v>31.35593220338983</v>
      </c>
    </row>
    <row r="26" spans="1:7" ht="12.75" customHeight="1">
      <c r="A26" s="48">
        <v>408</v>
      </c>
      <c r="B26" s="77" t="s">
        <v>64</v>
      </c>
      <c r="C26" s="106">
        <v>325</v>
      </c>
      <c r="D26" s="107"/>
      <c r="E26" s="106">
        <v>14</v>
      </c>
      <c r="F26" s="107"/>
      <c r="G26" s="101">
        <f t="shared" si="1"/>
        <v>4.3076923076923075</v>
      </c>
    </row>
    <row r="27" spans="1:8" ht="12" customHeight="1">
      <c r="A27" s="49">
        <v>409</v>
      </c>
      <c r="B27" s="78" t="s">
        <v>109</v>
      </c>
      <c r="C27" s="99">
        <v>53646</v>
      </c>
      <c r="D27" s="114"/>
      <c r="E27" s="105">
        <v>9276</v>
      </c>
      <c r="F27" s="105"/>
      <c r="G27" s="101">
        <f t="shared" si="1"/>
        <v>17.291130746001564</v>
      </c>
      <c r="H27" s="2"/>
    </row>
    <row r="28" spans="1:8" ht="12" customHeight="1">
      <c r="A28" s="49">
        <v>410</v>
      </c>
      <c r="B28" s="78" t="s">
        <v>110</v>
      </c>
      <c r="C28" s="99">
        <v>80</v>
      </c>
      <c r="D28" s="114"/>
      <c r="E28" s="105">
        <v>79</v>
      </c>
      <c r="F28" s="105"/>
      <c r="G28" s="101">
        <f t="shared" si="1"/>
        <v>98.75</v>
      </c>
      <c r="H28" s="2"/>
    </row>
    <row r="29" spans="1:7" ht="12" customHeight="1" thickBot="1">
      <c r="A29" s="48">
        <v>412</v>
      </c>
      <c r="B29" s="79" t="s">
        <v>65</v>
      </c>
      <c r="C29" s="95">
        <v>1117</v>
      </c>
      <c r="D29" s="107"/>
      <c r="E29" s="106">
        <v>477</v>
      </c>
      <c r="F29" s="107"/>
      <c r="G29" s="104">
        <f t="shared" si="1"/>
        <v>42.703670546105634</v>
      </c>
    </row>
    <row r="30" spans="1:7" s="21" customFormat="1" ht="15.75" customHeight="1" thickBot="1">
      <c r="A30" s="50">
        <v>500</v>
      </c>
      <c r="B30" s="80" t="s">
        <v>66</v>
      </c>
      <c r="C30" s="115">
        <f>SUM(C31:C34)</f>
        <v>50588</v>
      </c>
      <c r="D30" s="109"/>
      <c r="E30" s="115">
        <f>SUM(E31:E34)</f>
        <v>7183</v>
      </c>
      <c r="F30" s="109"/>
      <c r="G30" s="97">
        <f t="shared" si="1"/>
        <v>14.199019530323397</v>
      </c>
    </row>
    <row r="31" spans="1:7" ht="12" customHeight="1">
      <c r="A31" s="51">
        <v>501</v>
      </c>
      <c r="B31" s="30" t="s">
        <v>67</v>
      </c>
      <c r="C31" s="113">
        <v>1307</v>
      </c>
      <c r="D31" s="111"/>
      <c r="E31" s="110">
        <v>1307</v>
      </c>
      <c r="F31" s="111"/>
      <c r="G31" s="112">
        <f t="shared" si="1"/>
        <v>100</v>
      </c>
    </row>
    <row r="32" spans="1:7" ht="12" customHeight="1">
      <c r="A32" s="52">
        <v>502</v>
      </c>
      <c r="B32" s="31" t="s">
        <v>68</v>
      </c>
      <c r="C32" s="116">
        <v>40178</v>
      </c>
      <c r="D32" s="100"/>
      <c r="E32" s="99">
        <v>0</v>
      </c>
      <c r="F32" s="100"/>
      <c r="G32" s="101">
        <f t="shared" si="1"/>
        <v>0</v>
      </c>
    </row>
    <row r="33" spans="1:7" ht="12" customHeight="1">
      <c r="A33" s="53">
        <v>503</v>
      </c>
      <c r="B33" s="32" t="s">
        <v>69</v>
      </c>
      <c r="C33" s="117">
        <v>8451</v>
      </c>
      <c r="D33" s="103"/>
      <c r="E33" s="102">
        <v>5708</v>
      </c>
      <c r="F33" s="103"/>
      <c r="G33" s="101">
        <f t="shared" si="1"/>
        <v>67.54230268607266</v>
      </c>
    </row>
    <row r="34" spans="1:7" ht="12" customHeight="1" thickBot="1">
      <c r="A34" s="53">
        <v>505</v>
      </c>
      <c r="B34" s="32" t="s">
        <v>70</v>
      </c>
      <c r="C34" s="117">
        <v>652</v>
      </c>
      <c r="D34" s="103"/>
      <c r="E34" s="102">
        <v>168</v>
      </c>
      <c r="F34" s="103"/>
      <c r="G34" s="104">
        <f t="shared" si="1"/>
        <v>25.766871165644172</v>
      </c>
    </row>
    <row r="35" spans="1:7" s="21" customFormat="1" ht="12" customHeight="1" thickBot="1">
      <c r="A35" s="50">
        <v>600</v>
      </c>
      <c r="B35" s="80" t="s">
        <v>71</v>
      </c>
      <c r="C35" s="115">
        <v>228</v>
      </c>
      <c r="D35" s="109"/>
      <c r="E35" s="108">
        <v>10</v>
      </c>
      <c r="F35" s="109"/>
      <c r="G35" s="97">
        <f t="shared" si="1"/>
        <v>4.385964912280701</v>
      </c>
    </row>
    <row r="36" spans="1:7" s="21" customFormat="1" ht="12" customHeight="1" thickBot="1">
      <c r="A36" s="54">
        <v>700</v>
      </c>
      <c r="B36" s="81" t="s">
        <v>72</v>
      </c>
      <c r="C36" s="118">
        <f>SUM(C37:C40)</f>
        <v>274568</v>
      </c>
      <c r="D36" s="119"/>
      <c r="E36" s="118">
        <f>SUM(E37:E40)</f>
        <v>201978</v>
      </c>
      <c r="F36" s="93"/>
      <c r="G36" s="41">
        <f t="shared" si="1"/>
        <v>73.56210483377524</v>
      </c>
    </row>
    <row r="37" spans="1:7" s="21" customFormat="1" ht="12" customHeight="1">
      <c r="A37" s="55">
        <v>701</v>
      </c>
      <c r="B37" s="30" t="s">
        <v>73</v>
      </c>
      <c r="C37" s="120">
        <v>97268</v>
      </c>
      <c r="D37" s="94"/>
      <c r="E37" s="121">
        <v>73041</v>
      </c>
      <c r="F37" s="94"/>
      <c r="G37" s="131">
        <f t="shared" si="1"/>
        <v>75.09252786116708</v>
      </c>
    </row>
    <row r="38" spans="1:7" s="21" customFormat="1" ht="12" customHeight="1">
      <c r="A38" s="56">
        <v>702</v>
      </c>
      <c r="B38" s="31" t="s">
        <v>74</v>
      </c>
      <c r="C38" s="122">
        <v>160507</v>
      </c>
      <c r="D38" s="39"/>
      <c r="E38" s="123">
        <v>115346</v>
      </c>
      <c r="F38" s="39"/>
      <c r="G38" s="27">
        <f t="shared" si="1"/>
        <v>71.86353243160735</v>
      </c>
    </row>
    <row r="39" spans="1:7" s="21" customFormat="1" ht="12" customHeight="1">
      <c r="A39" s="56">
        <v>707</v>
      </c>
      <c r="B39" s="33" t="s">
        <v>75</v>
      </c>
      <c r="C39" s="122">
        <v>5998</v>
      </c>
      <c r="D39" s="39"/>
      <c r="E39" s="123">
        <v>5795</v>
      </c>
      <c r="F39" s="39"/>
      <c r="G39" s="27">
        <f t="shared" si="1"/>
        <v>96.61553851283762</v>
      </c>
    </row>
    <row r="40" spans="1:7" s="21" customFormat="1" ht="12" customHeight="1" thickBot="1">
      <c r="A40" s="57">
        <v>709</v>
      </c>
      <c r="B40" s="82" t="s">
        <v>76</v>
      </c>
      <c r="C40" s="124">
        <v>10795</v>
      </c>
      <c r="D40" s="40"/>
      <c r="E40" s="125">
        <v>7796</v>
      </c>
      <c r="F40" s="40"/>
      <c r="G40" s="42">
        <f t="shared" si="1"/>
        <v>72.21861973135711</v>
      </c>
    </row>
    <row r="41" spans="1:8" s="21" customFormat="1" ht="12" customHeight="1" thickBot="1">
      <c r="A41" s="58">
        <v>800</v>
      </c>
      <c r="B41" s="83" t="s">
        <v>77</v>
      </c>
      <c r="C41" s="126">
        <f>SUM(C42:C43)</f>
        <v>26244</v>
      </c>
      <c r="D41" s="127"/>
      <c r="E41" s="126">
        <f>SUM(E42:E43)</f>
        <v>18217</v>
      </c>
      <c r="F41" s="127"/>
      <c r="G41" s="128">
        <f t="shared" si="1"/>
        <v>69.41396128638927</v>
      </c>
      <c r="H41" s="92"/>
    </row>
    <row r="42" spans="1:8" s="21" customFormat="1" ht="12" customHeight="1">
      <c r="A42" s="55">
        <v>801</v>
      </c>
      <c r="B42" s="30" t="s">
        <v>78</v>
      </c>
      <c r="C42" s="120">
        <v>23838</v>
      </c>
      <c r="D42" s="94"/>
      <c r="E42" s="121">
        <v>16559</v>
      </c>
      <c r="F42" s="94"/>
      <c r="G42" s="129">
        <f t="shared" si="1"/>
        <v>69.4647201946472</v>
      </c>
      <c r="H42" s="92"/>
    </row>
    <row r="43" spans="1:8" s="21" customFormat="1" ht="12" customHeight="1" thickBot="1">
      <c r="A43" s="57">
        <v>804</v>
      </c>
      <c r="B43" s="32" t="s">
        <v>79</v>
      </c>
      <c r="C43" s="124">
        <v>2406</v>
      </c>
      <c r="D43" s="40"/>
      <c r="E43" s="125">
        <v>1658</v>
      </c>
      <c r="F43" s="40"/>
      <c r="G43" s="130">
        <f t="shared" si="1"/>
        <v>68.9110556940981</v>
      </c>
      <c r="H43" s="92"/>
    </row>
    <row r="44" spans="1:7" s="21" customFormat="1" ht="12" customHeight="1" thickBot="1">
      <c r="A44" s="59">
        <v>1000</v>
      </c>
      <c r="B44" s="83" t="s">
        <v>81</v>
      </c>
      <c r="C44" s="126">
        <f>SUM(C45:C47)</f>
        <v>29873</v>
      </c>
      <c r="D44" s="127"/>
      <c r="E44" s="126">
        <f>SUM(E45:E47)</f>
        <v>20671</v>
      </c>
      <c r="F44" s="127"/>
      <c r="G44" s="41">
        <f t="shared" si="1"/>
        <v>69.19626418505005</v>
      </c>
    </row>
    <row r="45" spans="1:7" s="21" customFormat="1" ht="12" customHeight="1">
      <c r="A45" s="60">
        <v>1002</v>
      </c>
      <c r="B45" s="84" t="s">
        <v>111</v>
      </c>
      <c r="C45" s="120"/>
      <c r="D45" s="94"/>
      <c r="E45" s="121"/>
      <c r="F45" s="94"/>
      <c r="G45" s="131"/>
    </row>
    <row r="46" spans="1:10" s="22" customFormat="1" ht="12" customHeight="1">
      <c r="A46" s="61">
        <v>1003</v>
      </c>
      <c r="B46" s="33" t="s">
        <v>82</v>
      </c>
      <c r="C46" s="132">
        <v>27493</v>
      </c>
      <c r="D46" s="3"/>
      <c r="E46" s="133">
        <v>19740</v>
      </c>
      <c r="F46" s="3"/>
      <c r="G46" s="27">
        <f t="shared" si="1"/>
        <v>71.80009456952678</v>
      </c>
      <c r="J46" s="26"/>
    </row>
    <row r="47" spans="1:7" s="21" customFormat="1" ht="12" customHeight="1" thickBot="1">
      <c r="A47" s="62">
        <v>1006</v>
      </c>
      <c r="B47" s="85" t="s">
        <v>83</v>
      </c>
      <c r="C47" s="134">
        <v>2380</v>
      </c>
      <c r="D47" s="135"/>
      <c r="E47" s="136">
        <v>931</v>
      </c>
      <c r="F47" s="135"/>
      <c r="G47" s="27">
        <f t="shared" si="1"/>
        <v>39.11764705882353</v>
      </c>
    </row>
    <row r="48" spans="1:7" ht="13.5" customHeight="1" hidden="1">
      <c r="A48" s="63">
        <v>1101</v>
      </c>
      <c r="B48" s="86" t="s">
        <v>84</v>
      </c>
      <c r="C48" s="69"/>
      <c r="D48" s="35"/>
      <c r="E48" s="34"/>
      <c r="F48" s="35"/>
      <c r="G48" s="27" t="e">
        <f t="shared" si="1"/>
        <v>#DIV/0!</v>
      </c>
    </row>
    <row r="49" spans="1:7" ht="13.5" customHeight="1" hidden="1">
      <c r="A49" s="61">
        <v>1102</v>
      </c>
      <c r="B49" s="33" t="s">
        <v>85</v>
      </c>
      <c r="C49" s="68"/>
      <c r="D49" s="29"/>
      <c r="E49" s="28"/>
      <c r="F49" s="29"/>
      <c r="G49" s="27" t="e">
        <f t="shared" si="1"/>
        <v>#DIV/0!</v>
      </c>
    </row>
    <row r="50" spans="1:7" ht="14.25" customHeight="1" hidden="1">
      <c r="A50" s="61">
        <v>1103</v>
      </c>
      <c r="B50" s="33" t="s">
        <v>86</v>
      </c>
      <c r="C50" s="68"/>
      <c r="D50" s="29"/>
      <c r="E50" s="28"/>
      <c r="F50" s="29"/>
      <c r="G50" s="27" t="e">
        <f t="shared" si="1"/>
        <v>#DIV/0!</v>
      </c>
    </row>
    <row r="51" spans="1:7" ht="13.5" customHeight="1" hidden="1">
      <c r="A51" s="64">
        <v>1104</v>
      </c>
      <c r="B51" s="79" t="s">
        <v>87</v>
      </c>
      <c r="C51" s="70"/>
      <c r="D51" s="37"/>
      <c r="E51" s="36"/>
      <c r="F51" s="37"/>
      <c r="G51" s="42" t="e">
        <f t="shared" si="1"/>
        <v>#DIV/0!</v>
      </c>
    </row>
    <row r="52" spans="1:7" ht="13.5" customHeight="1" thickBot="1">
      <c r="A52" s="59">
        <v>1100</v>
      </c>
      <c r="B52" s="146" t="s">
        <v>80</v>
      </c>
      <c r="C52" s="153">
        <f>SUM(C53:C54)</f>
        <v>10629</v>
      </c>
      <c r="D52" s="71"/>
      <c r="E52" s="71">
        <f>SUM(E53:E54)</f>
        <v>6563</v>
      </c>
      <c r="F52" s="43"/>
      <c r="G52" s="41">
        <f t="shared" si="1"/>
        <v>61.74616614921441</v>
      </c>
    </row>
    <row r="53" spans="1:7" ht="13.5" customHeight="1">
      <c r="A53" s="65">
        <v>1102</v>
      </c>
      <c r="B53" s="147" t="s">
        <v>112</v>
      </c>
      <c r="C53" s="28">
        <v>8663</v>
      </c>
      <c r="D53" s="72"/>
      <c r="E53" s="38">
        <v>5088</v>
      </c>
      <c r="F53" s="38"/>
      <c r="G53" s="27">
        <f t="shared" si="1"/>
        <v>58.73254069029205</v>
      </c>
    </row>
    <row r="54" spans="1:7" ht="13.5" customHeight="1">
      <c r="A54" s="65">
        <v>1105</v>
      </c>
      <c r="B54" s="148" t="s">
        <v>129</v>
      </c>
      <c r="C54" s="28">
        <v>1966</v>
      </c>
      <c r="D54" s="72"/>
      <c r="E54" s="38">
        <v>1475</v>
      </c>
      <c r="F54" s="38"/>
      <c r="G54" s="27">
        <f t="shared" si="1"/>
        <v>75.02543234994914</v>
      </c>
    </row>
    <row r="55" spans="1:7" ht="13.5" customHeight="1">
      <c r="A55" s="66">
        <v>1200</v>
      </c>
      <c r="B55" s="149" t="s">
        <v>113</v>
      </c>
      <c r="C55" s="28">
        <v>2200</v>
      </c>
      <c r="D55" s="72"/>
      <c r="E55" s="38">
        <v>1647</v>
      </c>
      <c r="F55" s="38"/>
      <c r="G55" s="27">
        <f t="shared" si="1"/>
        <v>74.86363636363636</v>
      </c>
    </row>
    <row r="56" spans="1:7" ht="13.5" customHeight="1" thickBot="1">
      <c r="A56" s="67">
        <v>1300</v>
      </c>
      <c r="B56" s="150" t="s">
        <v>56</v>
      </c>
      <c r="C56" s="154">
        <v>2669</v>
      </c>
      <c r="D56" s="73"/>
      <c r="E56" s="44">
        <v>1556</v>
      </c>
      <c r="F56" s="44"/>
      <c r="G56" s="42">
        <f t="shared" si="1"/>
        <v>58.298988385162986</v>
      </c>
    </row>
    <row r="57" spans="1:7" ht="16.5" customHeight="1" thickBot="1">
      <c r="A57" s="45"/>
      <c r="B57" s="151" t="s">
        <v>114</v>
      </c>
      <c r="C57" s="155">
        <f>C56+C55+C52+C44+C41+C36+C35+C30+C22+C18+C16+C7</f>
        <v>507380</v>
      </c>
      <c r="D57" s="152"/>
      <c r="E57" s="46">
        <f>E56+E55+E52+E44+E41+E36+E35+E30+E22+E18+E16+E7</f>
        <v>306430</v>
      </c>
      <c r="F57" s="46"/>
      <c r="G57" s="41">
        <f t="shared" si="1"/>
        <v>60.39457605739288</v>
      </c>
    </row>
    <row r="58" ht="9.75" customHeight="1"/>
    <row r="59" spans="1:2" ht="14.25" customHeight="1">
      <c r="A59" s="157" t="s">
        <v>121</v>
      </c>
      <c r="B59" s="157"/>
    </row>
    <row r="60" spans="1:2" ht="12.75">
      <c r="A60" s="157"/>
      <c r="B60" s="157"/>
    </row>
    <row r="61" spans="1:7" ht="12.75">
      <c r="A61" s="157"/>
      <c r="B61" s="157"/>
      <c r="E61" s="158" t="s">
        <v>122</v>
      </c>
      <c r="F61" s="159"/>
      <c r="G61" s="159"/>
    </row>
  </sheetData>
  <sheetProtection/>
  <mergeCells count="7">
    <mergeCell ref="E5:G5"/>
    <mergeCell ref="A59:B61"/>
    <mergeCell ref="E61:G61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2016-05-20T06:52:58Z</cp:lastPrinted>
  <dcterms:created xsi:type="dcterms:W3CDTF">1996-10-08T23:32:33Z</dcterms:created>
  <dcterms:modified xsi:type="dcterms:W3CDTF">2016-10-12T11:41:45Z</dcterms:modified>
  <cp:category/>
  <cp:version/>
  <cp:contentType/>
  <cp:contentStatus/>
</cp:coreProperties>
</file>