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90" yWindow="510" windowWidth="15480" windowHeight="921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(6)'!$A$9:$K$54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(6)'!$A$1:$K$59</definedName>
  </definedNames>
  <calcPr calcId="145621"/>
</workbook>
</file>

<file path=xl/calcChain.xml><?xml version="1.0" encoding="utf-8"?>
<calcChain xmlns="http://schemas.openxmlformats.org/spreadsheetml/2006/main">
  <c r="F14" i="4" l="1"/>
  <c r="F18" i="4"/>
  <c r="F56" i="4" l="1"/>
  <c r="F51" i="4"/>
  <c r="F24" i="4"/>
  <c r="F31" i="4"/>
  <c r="F30" i="4" s="1"/>
  <c r="F17" i="4" l="1"/>
  <c r="F29" i="4"/>
  <c r="F37" i="4"/>
  <c r="F58" i="4"/>
  <c r="F48" i="4"/>
  <c r="F47" i="4"/>
  <c r="E29" i="4"/>
  <c r="E37" i="4"/>
  <c r="E47" i="4"/>
  <c r="D57" i="4"/>
  <c r="C57" i="4"/>
  <c r="E57" i="4"/>
  <c r="C41" i="4"/>
  <c r="E48" i="4"/>
  <c r="E50" i="4"/>
  <c r="C50" i="4" s="1"/>
  <c r="C31" i="4"/>
  <c r="C30" i="4"/>
  <c r="C49" i="4"/>
  <c r="C51" i="4"/>
  <c r="C52" i="4"/>
  <c r="C53" i="4"/>
  <c r="C38" i="4"/>
  <c r="C39" i="4"/>
  <c r="C40" i="4"/>
  <c r="C43" i="4"/>
  <c r="C42" i="4"/>
  <c r="C32" i="4"/>
  <c r="C33" i="4"/>
  <c r="C34" i="4"/>
  <c r="C35" i="4"/>
  <c r="C19" i="4"/>
  <c r="C21" i="4"/>
  <c r="C22" i="4"/>
  <c r="C23" i="4"/>
  <c r="C25" i="4"/>
  <c r="J13" i="4"/>
  <c r="I13" i="4"/>
  <c r="H13" i="4"/>
  <c r="G13" i="4"/>
  <c r="C24" i="4"/>
  <c r="D1" i="4"/>
  <c r="F1" i="4"/>
  <c r="E1" i="4"/>
  <c r="C54" i="4"/>
  <c r="D13" i="4"/>
  <c r="C37" i="4"/>
  <c r="F13" i="4" l="1"/>
  <c r="E14" i="4"/>
  <c r="E13" i="4" s="1"/>
  <c r="C29" i="4"/>
  <c r="C48" i="4"/>
  <c r="C47" i="4"/>
  <c r="C18" i="4"/>
  <c r="C17" i="4" l="1"/>
  <c r="C14" i="4"/>
  <c r="C13" i="4"/>
</calcChain>
</file>

<file path=xl/sharedStrings.xml><?xml version="1.0" encoding="utf-8"?>
<sst xmlns="http://schemas.openxmlformats.org/spreadsheetml/2006/main" count="71" uniqueCount="49">
  <si>
    <t>ПЛАН МЕРОПРИЯТИЙ 
по выполнению муниципальной программы
"Развитие культуры в городском округе Нижняя Салда до 2020 года"</t>
  </si>
  <si>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</si>
  <si>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</si>
  <si>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</si>
  <si>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</si>
  <si>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</si>
  <si>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</si>
  <si>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</si>
  <si>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</si>
  <si>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</si>
  <si>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</si>
  <si>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всего по подпрограмме 1</t>
  </si>
  <si>
    <t>4,5,6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</si>
  <si>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</si>
  <si>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</si>
  <si>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 xml:space="preserve">Мероприятие 2. Капитальный ремонт учреждений культуры </t>
  </si>
  <si>
    <t>Мероприятие3. Погашение кредиторской задолженности</t>
  </si>
  <si>
    <t>Подпрограмма 2. Развитие музейной деятельности</t>
  </si>
  <si>
    <t>всего по подпрограмме 2</t>
  </si>
  <si>
    <t>Мероприятие 3. Организация деятельности муниципального бюджетного учреждения "Нижнесалдинский музей", приобретение и хранение музейных предметов и музейных коллекций, всего, из них:</t>
  </si>
  <si>
    <t>Мероприятие 4. Информатизация муниципального бюджетного учреждения "Нижнесалдинский музей",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</si>
  <si>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10,11,12</t>
  </si>
  <si>
    <t>Мероприятие 5. Капитальный ремонт музея</t>
  </si>
  <si>
    <t>Мероприятие 6. Погашение кредит.задолженности прошлых лет</t>
  </si>
  <si>
    <t>Подпрограмма 3. Развитие библиотечной деятельности</t>
  </si>
  <si>
    <t>всего по подпрограмме 3</t>
  </si>
  <si>
    <t>Мероприятие 7.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</si>
  <si>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</si>
  <si>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17,18,19,20</t>
  </si>
  <si>
    <t>Мероприятие 9. Погашение кредит.задолженности прошлых лет</t>
  </si>
  <si>
    <t>Мероприятие10. Капитальный ремонт муниципального учреждения "Центральная городская библиотека"</t>
  </si>
  <si>
    <t>Мероприятие 11.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</si>
  <si>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18,19,20</t>
  </si>
  <si>
    <t>Подпрограмма 4. Обеспечение реализации муниципальной программы "Развитие культуры в городском округе Нижняя Салда до 2020 года"</t>
  </si>
  <si>
    <t>Всего по подпрограмме 4</t>
  </si>
  <si>
    <t>Мероприятие8. Обеспечение деятельности аппарата управления культуры, всего, из них:</t>
  </si>
  <si>
    <t>местный  бюджет</t>
  </si>
  <si>
    <t>Мероприятие 9. Городские мероприятия в сфере культуры, всего, из них:</t>
  </si>
  <si>
    <t>4,9,18</t>
  </si>
  <si>
    <t>Мероприятие 10.  Сохранение, использование популяризация объектов культурного наследия</t>
  </si>
  <si>
    <r>
      <rPr>
        <b/>
        <sz val="14"/>
        <rFont val="Times New Roman"/>
        <family val="1"/>
        <charset val="204"/>
      </rPr>
      <t>Мероприятие 11</t>
    </r>
    <r>
      <rPr>
        <sz val="14"/>
        <rFont val="Times New Roman"/>
        <family val="1"/>
        <charset val="204"/>
      </rPr>
      <t>. Погашение кредиторской задолженности прошлых лет</t>
    </r>
  </si>
  <si>
    <r>
      <t>Мероприятие 12</t>
    </r>
    <r>
      <rPr>
        <sz val="14"/>
        <rFont val="Times New Roman"/>
        <family val="1"/>
        <charset val="204"/>
      </rPr>
      <t>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  </r>
  </si>
  <si>
    <t>Мероприятие 12.1.  Расходы на выплаты персоналу казенных учреждений</t>
  </si>
  <si>
    <t>107 434, 00</t>
  </si>
  <si>
    <t>Мероприятие 12.2. Иные закупки товаров, работ и услуг для обеспечения госудасртвенных (муниципальных) нужд</t>
  </si>
  <si>
    <t>Приложение 2  муниципальной программы «Развитие культуры в городском округе Нижняя Салда до 2020 года»</t>
  </si>
  <si>
    <t>Приложение № 2  к постановлению админситрации городского округа НижняяСалда от __________                      № __________</t>
  </si>
  <si>
    <t>29,30,34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</si>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</sst>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-* #,##0.0_р_._-;\-* #,##0.0_р_._-;_-* &quot;-&quot;?_р_._-;_-@_-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165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left" vertical="justify"/>
    </xf>
    <xf numFmtId="2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justify"/>
    </xf>
    <xf numFmtId="49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/>
    <xf numFmtId="165" fontId="8" fillId="0" borderId="5" xfId="0" applyNumberFormat="1" applyFont="1" applyFill="1" applyBorder="1" applyAlignment="1">
      <alignment horizontal="left" vertical="justify"/>
    </xf>
    <xf numFmtId="49" fontId="9" fillId="0" borderId="1" xfId="6" applyNumberFormat="1" applyFont="1" applyFill="1" applyBorder="1" applyAlignment="1">
      <alignment wrapText="1"/>
    </xf>
    <xf numFmtId="0" fontId="9" fillId="0" borderId="1" xfId="6" applyFont="1" applyFill="1" applyBorder="1" applyAlignment="1">
      <alignment wrapText="1"/>
    </xf>
    <xf numFmtId="49" fontId="8" fillId="0" borderId="3" xfId="0" applyNumberFormat="1" applyFont="1" applyFill="1" applyBorder="1" applyAlignment="1"/>
    <xf numFmtId="165" fontId="8" fillId="0" borderId="6" xfId="0" applyNumberFormat="1" applyFont="1" applyFill="1" applyBorder="1" applyAlignment="1">
      <alignment horizontal="left" vertical="justify"/>
    </xf>
    <xf numFmtId="49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left" wrapText="1"/>
    </xf>
    <xf numFmtId="49" fontId="9" fillId="0" borderId="8" xfId="0" applyNumberFormat="1" applyFont="1" applyFill="1" applyBorder="1" applyAlignment="1">
      <alignment horizontal="left" wrapText="1"/>
    </xf>
    <xf numFmtId="4" fontId="9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left" wrapText="1"/>
    </xf>
    <xf numFmtId="4" fontId="8" fillId="0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4" fontId="8" fillId="0" borderId="6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view="pageBreakPreview" topLeftCell="A101" zoomScale="70" zoomScaleNormal="135" zoomScaleSheetLayoutView="70" workbookViewId="0">
      <pane ySplit="420" topLeftCell="A4" activePane="bottomLeft"/>
      <selection activeCell="E101" sqref="E1:E1048576"/>
      <selection pane="bottomLeft" activeCell="M12" sqref="M12"/>
    </sheetView>
  </sheetViews>
  <sheetFormatPr defaultColWidth="8.85546875" defaultRowHeight="15" x14ac:dyDescent="0.25"/>
  <cols>
    <col min="1" max="1" width="6.5703125" style="6" customWidth="1"/>
    <col min="2" max="2" width="54.85546875" style="2" customWidth="1"/>
    <col min="3" max="3" width="22.85546875" style="7" customWidth="1"/>
    <col min="4" max="4" width="19.7109375" style="1" customWidth="1"/>
    <col min="5" max="5" width="21" style="1" customWidth="1"/>
    <col min="6" max="6" width="17.85546875" style="1" customWidth="1"/>
    <col min="7" max="7" width="20.42578125" style="1" customWidth="1"/>
    <col min="8" max="8" width="18.85546875" style="1" customWidth="1"/>
    <col min="9" max="10" width="19.28515625" style="1" customWidth="1"/>
    <col min="11" max="11" width="24.85546875" style="5" customWidth="1"/>
    <col min="12" max="16384" width="8.85546875" style="1"/>
  </cols>
  <sheetData>
    <row r="1" spans="1:11" hidden="1" x14ac:dyDescent="0.25">
      <c r="D1" s="1" t="e">
        <f>D2-#REF!</f>
        <v>#REF!</v>
      </c>
      <c r="E1" s="1" t="e">
        <f>E2-#REF!</f>
        <v>#REF!</v>
      </c>
      <c r="F1" s="1" t="e">
        <f>F2-#REF!</f>
        <v>#REF!</v>
      </c>
    </row>
    <row r="2" spans="1:11" hidden="1" x14ac:dyDescent="0.25">
      <c r="D2" s="1">
        <v>2645246.9</v>
      </c>
      <c r="E2" s="1">
        <v>3154522.395</v>
      </c>
      <c r="F2" s="1">
        <v>3634003.1697499999</v>
      </c>
    </row>
    <row r="3" spans="1:11" hidden="1" x14ac:dyDescent="0.25">
      <c r="D3" s="3"/>
    </row>
    <row r="4" spans="1:11" x14ac:dyDescent="0.25">
      <c r="D4" s="3"/>
      <c r="I4" s="68"/>
      <c r="J4" s="69"/>
      <c r="K4" s="69"/>
    </row>
    <row r="5" spans="1:11" ht="57.75" customHeight="1" x14ac:dyDescent="0.25">
      <c r="D5" s="3"/>
      <c r="I5" s="78" t="s">
        <v>46</v>
      </c>
      <c r="J5" s="79"/>
      <c r="K5" s="79"/>
    </row>
    <row r="6" spans="1:11" ht="87.75" customHeight="1" x14ac:dyDescent="0.3">
      <c r="D6" s="3"/>
      <c r="E6" s="3"/>
      <c r="F6" s="3"/>
      <c r="I6" s="70" t="s">
        <v>45</v>
      </c>
      <c r="J6" s="71"/>
      <c r="K6" s="71"/>
    </row>
    <row r="7" spans="1:11" ht="60" customHeight="1" x14ac:dyDescent="0.3">
      <c r="A7" s="61" t="s">
        <v>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8.75" x14ac:dyDescent="0.3">
      <c r="A8" s="9"/>
      <c r="B8" s="10"/>
      <c r="C8" s="11"/>
      <c r="D8" s="52"/>
      <c r="E8" s="52"/>
      <c r="F8" s="52"/>
      <c r="G8" s="52"/>
      <c r="H8" s="52"/>
      <c r="I8" s="52"/>
      <c r="J8" s="52"/>
      <c r="K8" s="12"/>
    </row>
    <row r="9" spans="1:11" ht="18.75" x14ac:dyDescent="0.3">
      <c r="A9" s="9"/>
      <c r="B9" s="10"/>
      <c r="C9" s="11"/>
      <c r="D9" s="52"/>
      <c r="E9" s="52"/>
      <c r="F9" s="52"/>
      <c r="G9" s="52"/>
      <c r="H9" s="52"/>
      <c r="I9" s="52"/>
      <c r="J9" s="52"/>
      <c r="K9" s="12"/>
    </row>
    <row r="10" spans="1:11" s="4" customFormat="1" ht="71.25" customHeight="1" x14ac:dyDescent="0.25">
      <c r="A10" s="63" t="s">
        <v>1</v>
      </c>
      <c r="B10" s="65" t="s">
        <v>2</v>
      </c>
      <c r="C10" s="66" t="s">
        <v>3</v>
      </c>
      <c r="D10" s="67"/>
      <c r="E10" s="67"/>
      <c r="F10" s="67"/>
      <c r="G10" s="67"/>
      <c r="H10" s="67"/>
      <c r="I10" s="67"/>
      <c r="J10" s="67"/>
      <c r="K10" s="65" t="s">
        <v>4</v>
      </c>
    </row>
    <row r="11" spans="1:11" s="4" customFormat="1" ht="85.5" customHeight="1" x14ac:dyDescent="0.25">
      <c r="A11" s="64"/>
      <c r="B11" s="65"/>
      <c r="C11" s="13" t="s">
        <v>5</v>
      </c>
      <c r="D11" s="55">
        <v>2014</v>
      </c>
      <c r="E11" s="55">
        <v>2015</v>
      </c>
      <c r="F11" s="55">
        <v>2016</v>
      </c>
      <c r="G11" s="55">
        <v>2017</v>
      </c>
      <c r="H11" s="55">
        <v>2018</v>
      </c>
      <c r="I11" s="55">
        <v>2019</v>
      </c>
      <c r="J11" s="55">
        <v>2020</v>
      </c>
      <c r="K11" s="65"/>
    </row>
    <row r="12" spans="1:11" s="4" customFormat="1" ht="23.25" customHeight="1" x14ac:dyDescent="0.25">
      <c r="A12" s="53">
        <v>1</v>
      </c>
      <c r="B12" s="54" t="s">
        <v>6</v>
      </c>
      <c r="C12" s="14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</row>
    <row r="13" spans="1:11" ht="37.5" x14ac:dyDescent="0.3">
      <c r="A13" s="15">
        <v>1</v>
      </c>
      <c r="B13" s="16" t="s">
        <v>7</v>
      </c>
      <c r="C13" s="17">
        <f>D13+E13+F13+G13+H13+I13+J13</f>
        <v>179187774.75999999</v>
      </c>
      <c r="D13" s="18">
        <f>SUM(D14:D15)</f>
        <v>28856000</v>
      </c>
      <c r="E13" s="18">
        <f>E14+E15</f>
        <v>25643738.759999998</v>
      </c>
      <c r="F13" s="18">
        <f>F14+F15</f>
        <v>27476472</v>
      </c>
      <c r="G13" s="18">
        <f>G17+G29+G37+G47</f>
        <v>24302891</v>
      </c>
      <c r="H13" s="18">
        <f>H17+H29+H37+H47</f>
        <v>24302891</v>
      </c>
      <c r="I13" s="18">
        <f>I17+I29+I37+I47</f>
        <v>24302891</v>
      </c>
      <c r="J13" s="18">
        <f>J17+J29+J37+J47</f>
        <v>24302891</v>
      </c>
      <c r="K13" s="19"/>
    </row>
    <row r="14" spans="1:11" ht="18.75" x14ac:dyDescent="0.3">
      <c r="A14" s="15">
        <v>2</v>
      </c>
      <c r="B14" s="20" t="s">
        <v>8</v>
      </c>
      <c r="C14" s="21">
        <f>D14+E14+F14+G14+H14+I14+J14</f>
        <v>177940238.75999999</v>
      </c>
      <c r="D14" s="22">
        <v>28856000</v>
      </c>
      <c r="E14" s="22">
        <f>E17+E29+E37-E44+E47</f>
        <v>25629138.759999998</v>
      </c>
      <c r="F14" s="22">
        <f>F18+F29+F37+F48</f>
        <v>26243536</v>
      </c>
      <c r="G14" s="18">
        <v>24302891</v>
      </c>
      <c r="H14" s="22">
        <v>24302891</v>
      </c>
      <c r="I14" s="22">
        <v>24302891</v>
      </c>
      <c r="J14" s="22">
        <v>24302891</v>
      </c>
      <c r="K14" s="23"/>
    </row>
    <row r="15" spans="1:11" ht="18.75" x14ac:dyDescent="0.3">
      <c r="A15" s="15">
        <v>3</v>
      </c>
      <c r="B15" s="20" t="s">
        <v>9</v>
      </c>
      <c r="C15" s="21">
        <v>14600</v>
      </c>
      <c r="D15" s="22"/>
      <c r="E15" s="22">
        <v>14600</v>
      </c>
      <c r="F15" s="22">
        <v>1232936</v>
      </c>
      <c r="G15" s="18"/>
      <c r="H15" s="22"/>
      <c r="I15" s="22"/>
      <c r="J15" s="22"/>
      <c r="K15" s="23"/>
    </row>
    <row r="16" spans="1:11" ht="28.9" customHeight="1" x14ac:dyDescent="0.3">
      <c r="A16" s="15">
        <v>4</v>
      </c>
      <c r="B16" s="72" t="s">
        <v>10</v>
      </c>
      <c r="C16" s="73"/>
      <c r="D16" s="73"/>
      <c r="E16" s="73"/>
      <c r="F16" s="73"/>
      <c r="G16" s="73"/>
      <c r="H16" s="73"/>
      <c r="I16" s="73"/>
      <c r="J16" s="73"/>
      <c r="K16" s="74"/>
    </row>
    <row r="17" spans="1:11" s="8" customFormat="1" ht="28.9" customHeight="1" x14ac:dyDescent="0.3">
      <c r="A17" s="15">
        <v>5</v>
      </c>
      <c r="B17" s="51" t="s">
        <v>11</v>
      </c>
      <c r="C17" s="17">
        <f>D17+E17+F17+G17+H17+I17+J17</f>
        <v>97386782.120000005</v>
      </c>
      <c r="D17" s="17">
        <v>18635600.359999999</v>
      </c>
      <c r="E17" s="17">
        <v>13297681.76</v>
      </c>
      <c r="F17" s="17">
        <f>F18+F20</f>
        <v>16190836</v>
      </c>
      <c r="G17" s="17">
        <v>12315666</v>
      </c>
      <c r="H17" s="17">
        <v>12315666</v>
      </c>
      <c r="I17" s="17">
        <v>12315666</v>
      </c>
      <c r="J17" s="17">
        <v>12315666</v>
      </c>
      <c r="K17" s="24" t="s">
        <v>12</v>
      </c>
    </row>
    <row r="18" spans="1:11" ht="18.75" x14ac:dyDescent="0.3">
      <c r="A18" s="15">
        <v>6</v>
      </c>
      <c r="B18" s="20" t="s">
        <v>8</v>
      </c>
      <c r="C18" s="17">
        <f>D18+E18+F18+G18+H18+I18+J18</f>
        <v>96153846.120000005</v>
      </c>
      <c r="D18" s="17">
        <v>18635600.359999999</v>
      </c>
      <c r="E18" s="21">
        <v>13297681.76</v>
      </c>
      <c r="F18" s="21">
        <f>F22+F25</f>
        <v>14957900</v>
      </c>
      <c r="G18" s="21">
        <v>12315666</v>
      </c>
      <c r="H18" s="21">
        <v>12315666</v>
      </c>
      <c r="I18" s="21">
        <v>12315666</v>
      </c>
      <c r="J18" s="21">
        <v>12315666</v>
      </c>
      <c r="K18" s="25"/>
    </row>
    <row r="19" spans="1:11" ht="18.75" x14ac:dyDescent="0.3">
      <c r="A19" s="15">
        <v>7</v>
      </c>
      <c r="B19" s="26" t="s">
        <v>13</v>
      </c>
      <c r="C19" s="17">
        <f t="shared" ref="C19:C25" si="0">D19+E19+F19+G19+H19+I19+J19</f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7"/>
    </row>
    <row r="20" spans="1:11" ht="18.75" x14ac:dyDescent="0.3">
      <c r="A20" s="15">
        <v>8</v>
      </c>
      <c r="B20" s="26" t="s">
        <v>9</v>
      </c>
      <c r="C20" s="17">
        <v>0</v>
      </c>
      <c r="D20" s="21">
        <v>0</v>
      </c>
      <c r="E20" s="21">
        <v>0</v>
      </c>
      <c r="F20" s="21">
        <v>1232936</v>
      </c>
      <c r="G20" s="21">
        <v>0</v>
      </c>
      <c r="H20" s="21">
        <v>0</v>
      </c>
      <c r="I20" s="21">
        <v>0</v>
      </c>
      <c r="J20" s="21">
        <v>0</v>
      </c>
      <c r="K20" s="27"/>
    </row>
    <row r="21" spans="1:11" ht="56.25" x14ac:dyDescent="0.3">
      <c r="A21" s="15">
        <v>9</v>
      </c>
      <c r="B21" s="28" t="s">
        <v>14</v>
      </c>
      <c r="C21" s="17">
        <f t="shared" si="0"/>
        <v>81191968</v>
      </c>
      <c r="D21" s="17">
        <v>11635600</v>
      </c>
      <c r="E21" s="17">
        <v>11047704</v>
      </c>
      <c r="F21" s="17">
        <v>11361900</v>
      </c>
      <c r="G21" s="17">
        <v>11786691</v>
      </c>
      <c r="H21" s="17">
        <v>11786691</v>
      </c>
      <c r="I21" s="17">
        <v>11786691</v>
      </c>
      <c r="J21" s="17">
        <v>11786691</v>
      </c>
      <c r="K21" s="25" t="s">
        <v>12</v>
      </c>
    </row>
    <row r="22" spans="1:11" ht="18.75" x14ac:dyDescent="0.3">
      <c r="A22" s="15">
        <v>10</v>
      </c>
      <c r="B22" s="20" t="s">
        <v>8</v>
      </c>
      <c r="C22" s="17">
        <f t="shared" si="0"/>
        <v>81191968</v>
      </c>
      <c r="D22" s="21">
        <v>11635600</v>
      </c>
      <c r="E22" s="21">
        <v>11047704</v>
      </c>
      <c r="F22" s="21">
        <v>11361900</v>
      </c>
      <c r="G22" s="21">
        <v>11786691</v>
      </c>
      <c r="H22" s="21">
        <v>11786691</v>
      </c>
      <c r="I22" s="21">
        <v>11786691</v>
      </c>
      <c r="J22" s="21">
        <v>11786691</v>
      </c>
      <c r="K22" s="25"/>
    </row>
    <row r="23" spans="1:11" ht="18.75" x14ac:dyDescent="0.3">
      <c r="A23" s="15">
        <v>11</v>
      </c>
      <c r="B23" s="26" t="s">
        <v>13</v>
      </c>
      <c r="C23" s="17">
        <f t="shared" si="0"/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7"/>
    </row>
    <row r="24" spans="1:11" ht="50.25" customHeight="1" x14ac:dyDescent="0.3">
      <c r="A24" s="15">
        <v>12</v>
      </c>
      <c r="B24" s="29" t="s">
        <v>15</v>
      </c>
      <c r="C24" s="17">
        <f t="shared" si="0"/>
        <v>13944836</v>
      </c>
      <c r="D24" s="17">
        <v>7000000</v>
      </c>
      <c r="E24" s="17">
        <v>0</v>
      </c>
      <c r="F24" s="17">
        <f>3596000+1232936</f>
        <v>4828936</v>
      </c>
      <c r="G24" s="17">
        <v>528975</v>
      </c>
      <c r="H24" s="17">
        <v>528975</v>
      </c>
      <c r="I24" s="17">
        <v>528975</v>
      </c>
      <c r="J24" s="17">
        <v>528975</v>
      </c>
      <c r="K24" s="25" t="s">
        <v>47</v>
      </c>
    </row>
    <row r="25" spans="1:11" ht="18.75" x14ac:dyDescent="0.3">
      <c r="A25" s="15">
        <v>13</v>
      </c>
      <c r="B25" s="30" t="s">
        <v>8</v>
      </c>
      <c r="C25" s="17">
        <f t="shared" si="0"/>
        <v>12711900</v>
      </c>
      <c r="D25" s="21">
        <v>7000000</v>
      </c>
      <c r="E25" s="21">
        <v>0</v>
      </c>
      <c r="F25" s="21">
        <v>3596000</v>
      </c>
      <c r="G25" s="21">
        <v>528975</v>
      </c>
      <c r="H25" s="21">
        <v>528975</v>
      </c>
      <c r="I25" s="21">
        <v>528975</v>
      </c>
      <c r="J25" s="21">
        <v>528975</v>
      </c>
      <c r="K25" s="31"/>
    </row>
    <row r="26" spans="1:11" ht="18.75" x14ac:dyDescent="0.3">
      <c r="A26" s="15">
        <v>14</v>
      </c>
      <c r="B26" s="26" t="s">
        <v>9</v>
      </c>
      <c r="C26" s="17">
        <v>0</v>
      </c>
      <c r="D26" s="21">
        <v>0</v>
      </c>
      <c r="E26" s="21">
        <v>0</v>
      </c>
      <c r="F26" s="21">
        <v>1232936</v>
      </c>
      <c r="G26" s="21">
        <v>0</v>
      </c>
      <c r="H26" s="21">
        <v>0</v>
      </c>
      <c r="I26" s="21">
        <v>0</v>
      </c>
      <c r="J26" s="21">
        <v>0</v>
      </c>
      <c r="K26" s="31"/>
    </row>
    <row r="27" spans="1:11" ht="36.75" customHeight="1" x14ac:dyDescent="0.3">
      <c r="A27" s="15">
        <v>15</v>
      </c>
      <c r="B27" s="49" t="s">
        <v>16</v>
      </c>
      <c r="C27" s="17">
        <v>2249977.7599999998</v>
      </c>
      <c r="D27" s="21">
        <v>0</v>
      </c>
      <c r="E27" s="21">
        <v>2249977.7599999998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19" t="s">
        <v>12</v>
      </c>
    </row>
    <row r="28" spans="1:11" ht="25.5" customHeight="1" x14ac:dyDescent="0.3">
      <c r="A28" s="15">
        <v>16</v>
      </c>
      <c r="B28" s="75" t="s">
        <v>17</v>
      </c>
      <c r="C28" s="76"/>
      <c r="D28" s="76"/>
      <c r="E28" s="76"/>
      <c r="F28" s="76"/>
      <c r="G28" s="76"/>
      <c r="H28" s="76"/>
      <c r="I28" s="76"/>
      <c r="J28" s="76"/>
      <c r="K28" s="77"/>
    </row>
    <row r="29" spans="1:11" s="8" customFormat="1" ht="18.75" x14ac:dyDescent="0.3">
      <c r="A29" s="15">
        <v>17</v>
      </c>
      <c r="B29" s="32" t="s">
        <v>18</v>
      </c>
      <c r="C29" s="17">
        <f>D29+E29+F29+G29+H29+I29+J29</f>
        <v>13772185.73</v>
      </c>
      <c r="D29" s="17">
        <v>2284705.73</v>
      </c>
      <c r="E29" s="17">
        <f>E30+E32+E34</f>
        <v>2471964</v>
      </c>
      <c r="F29" s="17">
        <f>F30+F32+F34</f>
        <v>2008276</v>
      </c>
      <c r="G29" s="17">
        <v>1751810</v>
      </c>
      <c r="H29" s="17">
        <v>1751810</v>
      </c>
      <c r="I29" s="17">
        <v>1751810</v>
      </c>
      <c r="J29" s="17">
        <v>1751810</v>
      </c>
      <c r="K29" s="32"/>
    </row>
    <row r="30" spans="1:11" ht="105" customHeight="1" x14ac:dyDescent="0.3">
      <c r="A30" s="15">
        <v>18</v>
      </c>
      <c r="B30" s="28" t="s">
        <v>19</v>
      </c>
      <c r="C30" s="17">
        <f t="shared" ref="C30:C35" si="1">D30+E30+F30+G30+H30+I30+J30</f>
        <v>12216088</v>
      </c>
      <c r="D30" s="17">
        <v>1449598</v>
      </c>
      <c r="E30" s="17">
        <v>2199974</v>
      </c>
      <c r="F30" s="17">
        <f>F31</f>
        <v>2000276</v>
      </c>
      <c r="G30" s="17">
        <v>1641560</v>
      </c>
      <c r="H30" s="17">
        <v>1641560</v>
      </c>
      <c r="I30" s="17">
        <v>1641560</v>
      </c>
      <c r="J30" s="17">
        <v>1641560</v>
      </c>
      <c r="K30" s="57">
        <v>8.9</v>
      </c>
    </row>
    <row r="31" spans="1:11" ht="22.5" customHeight="1" x14ac:dyDescent="0.3">
      <c r="A31" s="15">
        <v>19</v>
      </c>
      <c r="B31" s="20" t="s">
        <v>8</v>
      </c>
      <c r="C31" s="33">
        <f t="shared" si="1"/>
        <v>12216088</v>
      </c>
      <c r="D31" s="21">
        <v>1449598</v>
      </c>
      <c r="E31" s="17">
        <v>2199974</v>
      </c>
      <c r="F31" s="21">
        <f>1961740+38536</f>
        <v>2000276</v>
      </c>
      <c r="G31" s="21">
        <v>1641560</v>
      </c>
      <c r="H31" s="21">
        <v>1641560</v>
      </c>
      <c r="I31" s="21">
        <v>1641560</v>
      </c>
      <c r="J31" s="21">
        <v>1641560</v>
      </c>
      <c r="K31" s="23"/>
    </row>
    <row r="32" spans="1:11" ht="138" customHeight="1" x14ac:dyDescent="0.3">
      <c r="A32" s="15">
        <v>20</v>
      </c>
      <c r="B32" s="28" t="s">
        <v>20</v>
      </c>
      <c r="C32" s="17">
        <f t="shared" si="1"/>
        <v>709000</v>
      </c>
      <c r="D32" s="17">
        <v>100000</v>
      </c>
      <c r="E32" s="17">
        <v>160000</v>
      </c>
      <c r="F32" s="17">
        <v>8000</v>
      </c>
      <c r="G32" s="17">
        <v>110250</v>
      </c>
      <c r="H32" s="17">
        <v>110250</v>
      </c>
      <c r="I32" s="17">
        <v>110250</v>
      </c>
      <c r="J32" s="17">
        <v>110250</v>
      </c>
      <c r="K32" s="19">
        <v>8.9</v>
      </c>
    </row>
    <row r="33" spans="1:11" ht="18.75" x14ac:dyDescent="0.3">
      <c r="A33" s="15">
        <v>21</v>
      </c>
      <c r="B33" s="20" t="s">
        <v>8</v>
      </c>
      <c r="C33" s="17">
        <f t="shared" si="1"/>
        <v>709000</v>
      </c>
      <c r="D33" s="21">
        <v>100000</v>
      </c>
      <c r="E33" s="21">
        <v>160000</v>
      </c>
      <c r="F33" s="21">
        <v>8000</v>
      </c>
      <c r="G33" s="21">
        <v>110250</v>
      </c>
      <c r="H33" s="21">
        <v>110250</v>
      </c>
      <c r="I33" s="21">
        <v>110250</v>
      </c>
      <c r="J33" s="21">
        <v>110250</v>
      </c>
      <c r="K33" s="19" t="s">
        <v>21</v>
      </c>
    </row>
    <row r="34" spans="1:11" ht="36" customHeight="1" x14ac:dyDescent="0.3">
      <c r="A34" s="15">
        <v>22</v>
      </c>
      <c r="B34" s="16" t="s">
        <v>22</v>
      </c>
      <c r="C34" s="17">
        <f t="shared" si="1"/>
        <v>769990</v>
      </c>
      <c r="D34" s="17">
        <v>658000</v>
      </c>
      <c r="E34" s="17">
        <v>111990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9" t="s">
        <v>47</v>
      </c>
    </row>
    <row r="35" spans="1:11" ht="36.75" customHeight="1" x14ac:dyDescent="0.3">
      <c r="A35" s="15">
        <v>23</v>
      </c>
      <c r="B35" s="28" t="s">
        <v>23</v>
      </c>
      <c r="C35" s="17">
        <f t="shared" si="1"/>
        <v>77107.73</v>
      </c>
      <c r="D35" s="34">
        <v>77107.73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9" t="s">
        <v>21</v>
      </c>
    </row>
    <row r="36" spans="1:11" ht="27" customHeight="1" x14ac:dyDescent="0.3">
      <c r="A36" s="15">
        <v>24</v>
      </c>
      <c r="B36" s="72" t="s">
        <v>24</v>
      </c>
      <c r="C36" s="73"/>
      <c r="D36" s="73"/>
      <c r="E36" s="73"/>
      <c r="F36" s="73"/>
      <c r="G36" s="73"/>
      <c r="H36" s="73"/>
      <c r="I36" s="73"/>
      <c r="J36" s="73"/>
      <c r="K36" s="74"/>
    </row>
    <row r="37" spans="1:11" s="8" customFormat="1" ht="18.75" x14ac:dyDescent="0.3">
      <c r="A37" s="15">
        <v>25</v>
      </c>
      <c r="B37" s="51" t="s">
        <v>25</v>
      </c>
      <c r="C37" s="17">
        <f t="shared" ref="C37:C43" si="2">D37+E37+F37+G37+H37+I37+J37</f>
        <v>49215136.909999996</v>
      </c>
      <c r="D37" s="17">
        <v>5932670.9100000001</v>
      </c>
      <c r="E37" s="17">
        <f>E38+E40+E44</f>
        <v>6917736</v>
      </c>
      <c r="F37" s="17">
        <f>F38+F40+F44</f>
        <v>6871914</v>
      </c>
      <c r="G37" s="17">
        <v>7373204</v>
      </c>
      <c r="H37" s="17">
        <v>7373204</v>
      </c>
      <c r="I37" s="17">
        <v>7373204</v>
      </c>
      <c r="J37" s="17">
        <v>7373204</v>
      </c>
      <c r="K37" s="35"/>
    </row>
    <row r="38" spans="1:11" ht="91.5" customHeight="1" x14ac:dyDescent="0.3">
      <c r="A38" s="15">
        <v>26</v>
      </c>
      <c r="B38" s="28" t="s">
        <v>26</v>
      </c>
      <c r="C38" s="17">
        <f t="shared" si="2"/>
        <v>46029888</v>
      </c>
      <c r="D38" s="17">
        <v>5814036</v>
      </c>
      <c r="E38" s="17">
        <v>6725638</v>
      </c>
      <c r="F38" s="17">
        <v>6774914</v>
      </c>
      <c r="G38" s="17">
        <v>6678825</v>
      </c>
      <c r="H38" s="17">
        <v>6678825</v>
      </c>
      <c r="I38" s="17">
        <v>6678825</v>
      </c>
      <c r="J38" s="17">
        <v>6678825</v>
      </c>
      <c r="K38" s="19">
        <v>14</v>
      </c>
    </row>
    <row r="39" spans="1:11" ht="18.75" x14ac:dyDescent="0.3">
      <c r="A39" s="15">
        <v>27</v>
      </c>
      <c r="B39" s="20" t="s">
        <v>8</v>
      </c>
      <c r="C39" s="17">
        <f t="shared" si="2"/>
        <v>46029888</v>
      </c>
      <c r="D39" s="21">
        <v>5814036</v>
      </c>
      <c r="E39" s="21">
        <v>6725638</v>
      </c>
      <c r="F39" s="21">
        <v>6774914</v>
      </c>
      <c r="G39" s="21">
        <v>6678825</v>
      </c>
      <c r="H39" s="21">
        <v>6678825</v>
      </c>
      <c r="I39" s="21">
        <v>6678825</v>
      </c>
      <c r="J39" s="21">
        <v>6678825</v>
      </c>
      <c r="K39" s="23"/>
    </row>
    <row r="40" spans="1:11" ht="198" customHeight="1" x14ac:dyDescent="0.3">
      <c r="A40" s="15">
        <v>28</v>
      </c>
      <c r="B40" s="29" t="s">
        <v>27</v>
      </c>
      <c r="C40" s="17">
        <f t="shared" si="2"/>
        <v>1641398</v>
      </c>
      <c r="D40" s="17">
        <v>0</v>
      </c>
      <c r="E40" s="17">
        <v>177498</v>
      </c>
      <c r="F40" s="17">
        <v>97000</v>
      </c>
      <c r="G40" s="17">
        <v>341725</v>
      </c>
      <c r="H40" s="17">
        <v>341725</v>
      </c>
      <c r="I40" s="17">
        <v>341725</v>
      </c>
      <c r="J40" s="17">
        <v>341725</v>
      </c>
      <c r="K40" s="19" t="s">
        <v>28</v>
      </c>
    </row>
    <row r="41" spans="1:11" ht="18.75" x14ac:dyDescent="0.3">
      <c r="A41" s="15">
        <v>29</v>
      </c>
      <c r="B41" s="20" t="s">
        <v>8</v>
      </c>
      <c r="C41" s="17">
        <f t="shared" si="2"/>
        <v>1641398</v>
      </c>
      <c r="D41" s="21">
        <v>0</v>
      </c>
      <c r="E41" s="21">
        <v>177498</v>
      </c>
      <c r="F41" s="21">
        <v>97000</v>
      </c>
      <c r="G41" s="21">
        <v>341725</v>
      </c>
      <c r="H41" s="21">
        <v>341725</v>
      </c>
      <c r="I41" s="21">
        <v>341725</v>
      </c>
      <c r="J41" s="21">
        <v>341725</v>
      </c>
      <c r="K41" s="23"/>
    </row>
    <row r="42" spans="1:11" ht="37.5" x14ac:dyDescent="0.3">
      <c r="A42" s="15">
        <v>30</v>
      </c>
      <c r="B42" s="28" t="s">
        <v>29</v>
      </c>
      <c r="C42" s="17">
        <f t="shared" si="2"/>
        <v>118634.91</v>
      </c>
      <c r="D42" s="34">
        <v>118634.91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9" t="s">
        <v>28</v>
      </c>
    </row>
    <row r="43" spans="1:11" ht="56.25" x14ac:dyDescent="0.3">
      <c r="A43" s="15">
        <v>31</v>
      </c>
      <c r="B43" s="16" t="s">
        <v>30</v>
      </c>
      <c r="C43" s="17">
        <f t="shared" si="2"/>
        <v>1410616</v>
      </c>
      <c r="D43" s="36">
        <v>0</v>
      </c>
      <c r="E43" s="21">
        <v>0</v>
      </c>
      <c r="F43" s="21">
        <v>0</v>
      </c>
      <c r="G43" s="21">
        <v>352654</v>
      </c>
      <c r="H43" s="21">
        <v>352654</v>
      </c>
      <c r="I43" s="21">
        <v>352654</v>
      </c>
      <c r="J43" s="21">
        <v>352654</v>
      </c>
      <c r="K43" s="19" t="s">
        <v>47</v>
      </c>
    </row>
    <row r="44" spans="1:11" ht="135" customHeight="1" x14ac:dyDescent="0.3">
      <c r="A44" s="15">
        <v>32</v>
      </c>
      <c r="B44" s="37" t="s">
        <v>31</v>
      </c>
      <c r="C44" s="17">
        <v>14600</v>
      </c>
      <c r="D44" s="36"/>
      <c r="E44" s="17">
        <v>14600</v>
      </c>
      <c r="F44" s="21"/>
      <c r="G44" s="21"/>
      <c r="H44" s="21"/>
      <c r="I44" s="21"/>
      <c r="J44" s="21"/>
      <c r="K44" s="19" t="s">
        <v>32</v>
      </c>
    </row>
    <row r="45" spans="1:11" ht="18.75" x14ac:dyDescent="0.3">
      <c r="A45" s="15">
        <v>33</v>
      </c>
      <c r="B45" s="38" t="s">
        <v>9</v>
      </c>
      <c r="C45" s="39">
        <v>14600</v>
      </c>
      <c r="D45" s="40"/>
      <c r="E45" s="21">
        <v>14600</v>
      </c>
      <c r="F45" s="40"/>
      <c r="G45" s="40"/>
      <c r="H45" s="40"/>
      <c r="I45" s="40"/>
      <c r="J45" s="40"/>
      <c r="K45" s="23"/>
    </row>
    <row r="46" spans="1:11" ht="18.75" x14ac:dyDescent="0.3">
      <c r="A46" s="15">
        <v>34</v>
      </c>
      <c r="B46" s="58" t="s">
        <v>33</v>
      </c>
      <c r="C46" s="59"/>
      <c r="D46" s="59"/>
      <c r="E46" s="59"/>
      <c r="F46" s="59"/>
      <c r="G46" s="59"/>
      <c r="H46" s="59"/>
      <c r="I46" s="59"/>
      <c r="J46" s="59"/>
      <c r="K46" s="60"/>
    </row>
    <row r="47" spans="1:11" s="8" customFormat="1" ht="18.75" x14ac:dyDescent="0.3">
      <c r="A47" s="15">
        <v>35</v>
      </c>
      <c r="B47" s="16" t="s">
        <v>34</v>
      </c>
      <c r="C47" s="17">
        <f>D47+E47+F47+G47+H47+I47+J47</f>
        <v>18843270</v>
      </c>
      <c r="D47" s="17">
        <v>2032623</v>
      </c>
      <c r="E47" s="17">
        <f>E49+E51+E53+E55+E56</f>
        <v>2956357.0000000005</v>
      </c>
      <c r="F47" s="17">
        <f>F49+F51+F53+F55+F56</f>
        <v>2405446</v>
      </c>
      <c r="G47" s="17">
        <v>2862211</v>
      </c>
      <c r="H47" s="17">
        <v>2862211</v>
      </c>
      <c r="I47" s="17">
        <v>2862211</v>
      </c>
      <c r="J47" s="17">
        <v>2862211</v>
      </c>
      <c r="K47" s="41"/>
    </row>
    <row r="48" spans="1:11" ht="18.75" x14ac:dyDescent="0.3">
      <c r="A48" s="15">
        <v>36</v>
      </c>
      <c r="B48" s="20" t="s">
        <v>8</v>
      </c>
      <c r="C48" s="17">
        <f t="shared" ref="C48:C54" si="3">D48+E48+F48+G48+H48+I48+J48</f>
        <v>8539270</v>
      </c>
      <c r="D48" s="21">
        <v>2032623</v>
      </c>
      <c r="E48" s="17">
        <f>E49+E51+E53+E55+E56</f>
        <v>2956357.0000000005</v>
      </c>
      <c r="F48" s="17">
        <f>F49+F51+F53+F55+F56</f>
        <v>2405446</v>
      </c>
      <c r="G48" s="21">
        <v>286211</v>
      </c>
      <c r="H48" s="21">
        <v>286211</v>
      </c>
      <c r="I48" s="21">
        <v>286211</v>
      </c>
      <c r="J48" s="21">
        <v>286211</v>
      </c>
      <c r="K48" s="23"/>
    </row>
    <row r="49" spans="1:11" ht="56.25" x14ac:dyDescent="0.3">
      <c r="A49" s="15">
        <v>37</v>
      </c>
      <c r="B49" s="28" t="s">
        <v>35</v>
      </c>
      <c r="C49" s="17">
        <f t="shared" si="3"/>
        <v>5886646</v>
      </c>
      <c r="D49" s="17">
        <v>822623</v>
      </c>
      <c r="E49" s="17">
        <v>827321</v>
      </c>
      <c r="F49" s="17">
        <v>870822</v>
      </c>
      <c r="G49" s="17">
        <v>841470</v>
      </c>
      <c r="H49" s="17">
        <v>841470</v>
      </c>
      <c r="I49" s="17">
        <v>841470</v>
      </c>
      <c r="J49" s="17">
        <v>841470</v>
      </c>
      <c r="K49" s="19">
        <v>23</v>
      </c>
    </row>
    <row r="50" spans="1:11" ht="18.75" x14ac:dyDescent="0.3">
      <c r="A50" s="15">
        <v>38</v>
      </c>
      <c r="B50" s="20" t="s">
        <v>36</v>
      </c>
      <c r="C50" s="17">
        <f t="shared" si="3"/>
        <v>5886646</v>
      </c>
      <c r="D50" s="21">
        <v>822623</v>
      </c>
      <c r="E50" s="21">
        <f>827297+24</f>
        <v>827321</v>
      </c>
      <c r="F50" s="21">
        <v>870822</v>
      </c>
      <c r="G50" s="21">
        <v>841470</v>
      </c>
      <c r="H50" s="21">
        <v>841470</v>
      </c>
      <c r="I50" s="21">
        <v>841470</v>
      </c>
      <c r="J50" s="21">
        <v>841470</v>
      </c>
      <c r="K50" s="25"/>
    </row>
    <row r="51" spans="1:11" ht="37.5" x14ac:dyDescent="0.3">
      <c r="A51" s="15">
        <v>39</v>
      </c>
      <c r="B51" s="29" t="s">
        <v>37</v>
      </c>
      <c r="C51" s="17">
        <f t="shared" si="3"/>
        <v>11408293.359999999</v>
      </c>
      <c r="D51" s="17">
        <v>1150000</v>
      </c>
      <c r="E51" s="17">
        <v>1742436.36</v>
      </c>
      <c r="F51" s="17">
        <f>725253-20000</f>
        <v>705253</v>
      </c>
      <c r="G51" s="17">
        <v>1952651</v>
      </c>
      <c r="H51" s="17">
        <v>1952651</v>
      </c>
      <c r="I51" s="17">
        <v>1952651</v>
      </c>
      <c r="J51" s="17">
        <v>1952651</v>
      </c>
      <c r="K51" s="19" t="s">
        <v>38</v>
      </c>
    </row>
    <row r="52" spans="1:11" ht="18.75" x14ac:dyDescent="0.3">
      <c r="A52" s="15">
        <v>40</v>
      </c>
      <c r="B52" s="20" t="s">
        <v>8</v>
      </c>
      <c r="C52" s="17">
        <f t="shared" si="3"/>
        <v>11408293.359999999</v>
      </c>
      <c r="D52" s="21">
        <v>1150000</v>
      </c>
      <c r="E52" s="17">
        <v>1742436.36</v>
      </c>
      <c r="F52" s="21">
        <v>705253</v>
      </c>
      <c r="G52" s="21">
        <v>1952651</v>
      </c>
      <c r="H52" s="21">
        <v>1952651</v>
      </c>
      <c r="I52" s="21">
        <v>1952651</v>
      </c>
      <c r="J52" s="21">
        <v>1952651</v>
      </c>
      <c r="K52" s="23"/>
    </row>
    <row r="53" spans="1:11" ht="56.25" x14ac:dyDescent="0.3">
      <c r="A53" s="15">
        <v>41</v>
      </c>
      <c r="B53" s="28" t="s">
        <v>39</v>
      </c>
      <c r="C53" s="17">
        <f t="shared" si="3"/>
        <v>435960</v>
      </c>
      <c r="D53" s="17">
        <v>60000</v>
      </c>
      <c r="E53" s="17">
        <v>63600</v>
      </c>
      <c r="F53" s="17">
        <v>40000</v>
      </c>
      <c r="G53" s="17">
        <v>68090</v>
      </c>
      <c r="H53" s="17">
        <v>68090</v>
      </c>
      <c r="I53" s="17">
        <v>68090</v>
      </c>
      <c r="J53" s="17">
        <v>68090</v>
      </c>
      <c r="K53" s="19">
        <v>35</v>
      </c>
    </row>
    <row r="54" spans="1:11" ht="18.75" x14ac:dyDescent="0.3">
      <c r="A54" s="15">
        <v>42</v>
      </c>
      <c r="B54" s="20" t="s">
        <v>8</v>
      </c>
      <c r="C54" s="17">
        <f t="shared" si="3"/>
        <v>435960</v>
      </c>
      <c r="D54" s="21">
        <v>60000</v>
      </c>
      <c r="E54" s="21">
        <v>63600</v>
      </c>
      <c r="F54" s="21">
        <v>40000</v>
      </c>
      <c r="G54" s="21">
        <v>68090</v>
      </c>
      <c r="H54" s="21">
        <v>68090</v>
      </c>
      <c r="I54" s="21">
        <v>68090</v>
      </c>
      <c r="J54" s="21">
        <v>68090</v>
      </c>
      <c r="K54" s="25"/>
    </row>
    <row r="55" spans="1:11" ht="40.5" customHeight="1" x14ac:dyDescent="0.3">
      <c r="A55" s="15">
        <v>43</v>
      </c>
      <c r="B55" s="42" t="s">
        <v>40</v>
      </c>
      <c r="C55" s="39">
        <v>212999.64</v>
      </c>
      <c r="D55" s="40"/>
      <c r="E55" s="39">
        <v>212999.64</v>
      </c>
      <c r="F55" s="21"/>
      <c r="G55" s="21"/>
      <c r="H55" s="21"/>
      <c r="I55" s="21"/>
      <c r="J55" s="21"/>
      <c r="K55" s="25" t="s">
        <v>48</v>
      </c>
    </row>
    <row r="56" spans="1:11" ht="101.25" customHeight="1" x14ac:dyDescent="0.3">
      <c r="A56" s="15">
        <v>44</v>
      </c>
      <c r="B56" s="43" t="s">
        <v>41</v>
      </c>
      <c r="C56" s="44">
        <v>0</v>
      </c>
      <c r="D56" s="17">
        <v>0</v>
      </c>
      <c r="E56" s="17">
        <v>110000</v>
      </c>
      <c r="F56" s="17">
        <f>769371+20000</f>
        <v>789371</v>
      </c>
      <c r="G56" s="21"/>
      <c r="H56" s="21"/>
      <c r="I56" s="21"/>
      <c r="J56" s="21"/>
      <c r="K56" s="25" t="s">
        <v>48</v>
      </c>
    </row>
    <row r="57" spans="1:11" ht="19.149999999999999" customHeight="1" x14ac:dyDescent="0.3">
      <c r="A57" s="15">
        <v>45</v>
      </c>
      <c r="B57" s="45" t="s">
        <v>8</v>
      </c>
      <c r="C57" s="46">
        <f>C56</f>
        <v>0</v>
      </c>
      <c r="D57" s="46">
        <f>D56</f>
        <v>0</v>
      </c>
      <c r="E57" s="21">
        <f>E56</f>
        <v>110000</v>
      </c>
      <c r="F57" s="21">
        <v>769371</v>
      </c>
      <c r="G57" s="21"/>
      <c r="H57" s="21"/>
      <c r="I57" s="21"/>
      <c r="J57" s="21"/>
      <c r="K57" s="25"/>
    </row>
    <row r="58" spans="1:11" ht="37.5" hidden="1" x14ac:dyDescent="0.3">
      <c r="A58" s="15">
        <v>48</v>
      </c>
      <c r="B58" s="47" t="s">
        <v>42</v>
      </c>
      <c r="C58" s="50">
        <v>110000</v>
      </c>
      <c r="D58" s="48"/>
      <c r="E58" s="21" t="s">
        <v>43</v>
      </c>
      <c r="F58" s="21">
        <f>523889+158214</f>
        <v>682103</v>
      </c>
      <c r="G58" s="21"/>
      <c r="H58" s="21"/>
      <c r="I58" s="21"/>
      <c r="J58" s="21"/>
      <c r="K58" s="25"/>
    </row>
    <row r="59" spans="1:11" ht="56.25" hidden="1" x14ac:dyDescent="0.3">
      <c r="A59" s="15">
        <v>49</v>
      </c>
      <c r="B59" s="47" t="s">
        <v>44</v>
      </c>
      <c r="C59" s="50"/>
      <c r="D59" s="48"/>
      <c r="E59" s="21">
        <v>2566</v>
      </c>
      <c r="F59" s="21">
        <v>89000</v>
      </c>
      <c r="G59" s="21"/>
      <c r="H59" s="21"/>
      <c r="I59" s="21"/>
      <c r="J59" s="21"/>
      <c r="K59" s="25"/>
    </row>
    <row r="60" spans="1:11" ht="18.75" hidden="1" customHeight="1" x14ac:dyDescent="0.3">
      <c r="A60" s="15"/>
      <c r="B60" s="47"/>
      <c r="C60" s="56"/>
      <c r="D60" s="52"/>
      <c r="E60" s="52"/>
      <c r="F60" s="52"/>
      <c r="G60" s="52"/>
      <c r="H60" s="52"/>
      <c r="I60" s="52"/>
      <c r="J60" s="52"/>
      <c r="K60" s="12"/>
    </row>
  </sheetData>
  <autoFilter ref="A9:K54"/>
  <mergeCells count="12">
    <mergeCell ref="I4:K4"/>
    <mergeCell ref="I6:K6"/>
    <mergeCell ref="K10:K11"/>
    <mergeCell ref="B36:K36"/>
    <mergeCell ref="B28:K28"/>
    <mergeCell ref="B16:K16"/>
    <mergeCell ref="I5:K5"/>
    <mergeCell ref="B46:K46"/>
    <mergeCell ref="A7:K7"/>
    <mergeCell ref="A10:A11"/>
    <mergeCell ref="B10:B11"/>
    <mergeCell ref="C10:J10"/>
  </mergeCells>
  <phoneticPr fontId="6" type="noConversion"/>
  <pageMargins left="0.78740157480314965" right="0.78740157480314965" top="0.78740157480314965" bottom="0.78740157480314965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ZAMECON</cp:lastModifiedBy>
  <cp:revision/>
  <cp:lastPrinted>2016-11-22T10:34:43Z</cp:lastPrinted>
  <dcterms:created xsi:type="dcterms:W3CDTF">2013-09-27T11:14:47Z</dcterms:created>
  <dcterms:modified xsi:type="dcterms:W3CDTF">2016-11-22T10:41:47Z</dcterms:modified>
</cp:coreProperties>
</file>